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zakázky" sheetId="1" r:id="rId1"/>
    <sheet name="SO 01 - SO 01 - TK směr V..." sheetId="2" r:id="rId2"/>
    <sheet name="SO 02 - SO 02 - TK směr P..." sheetId="3" r:id="rId3"/>
    <sheet name="SO 03 - SO 03 - TK směr D..." sheetId="4" r:id="rId4"/>
    <sheet name="SO 04 - SO 04 - Kusá kole..." sheetId="5" r:id="rId5"/>
    <sheet name="SO 05 - SO 05 - Panelová ..." sheetId="6" r:id="rId6"/>
    <sheet name="02 - Materiál dodávaný ob..." sheetId="7" r:id="rId7"/>
    <sheet name="03 - VRN" sheetId="8" r:id="rId8"/>
    <sheet name="Pokyny pro vyplnění" sheetId="9" r:id="rId9"/>
  </sheets>
  <definedNames>
    <definedName name="_xlnm.Print_Area" localSheetId="0">'Rekapitulace zakázky'!$D$4:$AO$33,'Rekapitulace zakázky'!$C$39:$AQ$60</definedName>
    <definedName name="_xlnm.Print_Titles" localSheetId="0">'Rekapitulace zakázky'!$49:$49</definedName>
    <definedName name="_xlnm._FilterDatabase" localSheetId="1" hidden="1">'SO 01 - SO 01 - TK směr V...'!$C$83:$K$141</definedName>
    <definedName name="_xlnm.Print_Area" localSheetId="1">'SO 01 - SO 01 - TK směr V...'!$C$4:$J$38,'SO 01 - SO 01 - TK směr V...'!$C$44:$J$63,'SO 01 - SO 01 - TK směr V...'!$C$69:$K$141</definedName>
    <definedName name="_xlnm.Print_Titles" localSheetId="1">'SO 01 - SO 01 - TK směr V...'!$83:$83</definedName>
    <definedName name="_xlnm._FilterDatabase" localSheetId="2" hidden="1">'SO 02 - SO 02 - TK směr P...'!$C$81:$K$105</definedName>
    <definedName name="_xlnm.Print_Area" localSheetId="2">'SO 02 - SO 02 - TK směr P...'!$C$4:$J$38,'SO 02 - SO 02 - TK směr P...'!$C$44:$J$61,'SO 02 - SO 02 - TK směr P...'!$C$67:$K$105</definedName>
    <definedName name="_xlnm.Print_Titles" localSheetId="2">'SO 02 - SO 02 - TK směr P...'!$81:$81</definedName>
    <definedName name="_xlnm._FilterDatabase" localSheetId="3" hidden="1">'SO 03 - SO 03 - TK směr D...'!$C$83:$K$230</definedName>
    <definedName name="_xlnm.Print_Area" localSheetId="3">'SO 03 - SO 03 - TK směr D...'!$C$4:$J$38,'SO 03 - SO 03 - TK směr D...'!$C$44:$J$63,'SO 03 - SO 03 - TK směr D...'!$C$69:$K$230</definedName>
    <definedName name="_xlnm.Print_Titles" localSheetId="3">'SO 03 - SO 03 - TK směr D...'!$83:$83</definedName>
    <definedName name="_xlnm._FilterDatabase" localSheetId="4" hidden="1">'SO 04 - SO 04 - Kusá kole...'!$C$81:$K$121</definedName>
    <definedName name="_xlnm.Print_Area" localSheetId="4">'SO 04 - SO 04 - Kusá kole...'!$C$4:$J$38,'SO 04 - SO 04 - Kusá kole...'!$C$44:$J$61,'SO 04 - SO 04 - Kusá kole...'!$C$67:$K$121</definedName>
    <definedName name="_xlnm.Print_Titles" localSheetId="4">'SO 04 - SO 04 - Kusá kole...'!$81:$81</definedName>
    <definedName name="_xlnm._FilterDatabase" localSheetId="5" hidden="1">'SO 05 - SO 05 - Panelová ...'!$C$83:$K$94</definedName>
    <definedName name="_xlnm.Print_Area" localSheetId="5">'SO 05 - SO 05 - Panelová ...'!$C$4:$J$38,'SO 05 - SO 05 - Panelová ...'!$C$44:$J$63,'SO 05 - SO 05 - Panelová ...'!$C$69:$K$94</definedName>
    <definedName name="_xlnm.Print_Titles" localSheetId="5">'SO 05 - SO 05 - Panelová ...'!$83:$83</definedName>
    <definedName name="_xlnm._FilterDatabase" localSheetId="6" hidden="1">'02 - Materiál dodávaný ob...'!$C$77:$K$104</definedName>
    <definedName name="_xlnm.Print_Area" localSheetId="6">'02 - Materiál dodávaný ob...'!$C$4:$J$36,'02 - Materiál dodávaný ob...'!$C$42:$J$59,'02 - Materiál dodávaný ob...'!$C$65:$K$104</definedName>
    <definedName name="_xlnm.Print_Titles" localSheetId="6">'02 - Materiál dodávaný ob...'!$77:$77</definedName>
    <definedName name="_xlnm._FilterDatabase" localSheetId="7" hidden="1">'03 - VRN'!$C$76:$K$81</definedName>
    <definedName name="_xlnm.Print_Area" localSheetId="7">'03 - VRN'!$C$4:$J$36,'03 - VRN'!$C$42:$J$58,'03 - VRN'!$C$64:$K$81</definedName>
    <definedName name="_xlnm.Print_Titles" localSheetId="7">'03 - VRN'!$76:$76</definedName>
  </definedNames>
  <calcPr/>
</workbook>
</file>

<file path=xl/calcChain.xml><?xml version="1.0" encoding="utf-8"?>
<calcChain xmlns="http://schemas.openxmlformats.org/spreadsheetml/2006/main">
  <c i="1" r="AY59"/>
  <c r="AX59"/>
  <c i="8" r="BI81"/>
  <c r="BH81"/>
  <c r="BG81"/>
  <c r="BF81"/>
  <c r="T81"/>
  <c r="R81"/>
  <c r="P81"/>
  <c r="BK81"/>
  <c r="J81"/>
  <c r="BE81"/>
  <c r="BI80"/>
  <c r="BH80"/>
  <c r="BG80"/>
  <c r="BF80"/>
  <c r="T80"/>
  <c r="R80"/>
  <c r="P80"/>
  <c r="BK80"/>
  <c r="J80"/>
  <c r="BE80"/>
  <c r="BI79"/>
  <c r="F34"/>
  <c i="1" r="BD59"/>
  <c i="8" r="BH79"/>
  <c r="F33"/>
  <c i="1" r="BC59"/>
  <c i="8" r="BG79"/>
  <c r="F32"/>
  <c i="1" r="BB59"/>
  <c i="8" r="BF79"/>
  <c r="J31"/>
  <c i="1" r="AW59"/>
  <c i="8" r="F31"/>
  <c i="1" r="BA59"/>
  <c i="8" r="T79"/>
  <c r="T78"/>
  <c r="T77"/>
  <c r="R79"/>
  <c r="R78"/>
  <c r="R77"/>
  <c r="P79"/>
  <c r="P78"/>
  <c r="P77"/>
  <c i="1" r="AU59"/>
  <c i="8" r="BK79"/>
  <c r="BK78"/>
  <c r="J78"/>
  <c r="BK77"/>
  <c r="J77"/>
  <c r="J56"/>
  <c r="J27"/>
  <c i="1" r="AG59"/>
  <c i="8" r="J79"/>
  <c r="BE79"/>
  <c r="J30"/>
  <c i="1" r="AV59"/>
  <c i="8" r="F30"/>
  <c i="1" r="AZ59"/>
  <c i="8" r="J57"/>
  <c r="F73"/>
  <c r="F71"/>
  <c r="E69"/>
  <c r="F51"/>
  <c r="F49"/>
  <c r="E47"/>
  <c r="J36"/>
  <c r="J21"/>
  <c r="E21"/>
  <c r="J73"/>
  <c r="J51"/>
  <c r="J20"/>
  <c r="J18"/>
  <c r="E18"/>
  <c r="F74"/>
  <c r="F52"/>
  <c r="J17"/>
  <c r="J12"/>
  <c r="J71"/>
  <c r="J49"/>
  <c r="E7"/>
  <c r="E67"/>
  <c r="E45"/>
  <c i="1" r="AY58"/>
  <c r="AX58"/>
  <c i="7" r="BI102"/>
  <c r="BH102"/>
  <c r="BG102"/>
  <c r="BF102"/>
  <c r="T102"/>
  <c r="R102"/>
  <c r="P102"/>
  <c r="BK102"/>
  <c r="J102"/>
  <c r="BE102"/>
  <c r="BI99"/>
  <c r="BH99"/>
  <c r="BG99"/>
  <c r="BF99"/>
  <c r="T99"/>
  <c r="R99"/>
  <c r="P99"/>
  <c r="BK99"/>
  <c r="J99"/>
  <c r="BE99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90"/>
  <c r="BH90"/>
  <c r="BG90"/>
  <c r="BF90"/>
  <c r="T90"/>
  <c r="R90"/>
  <c r="P90"/>
  <c r="BK90"/>
  <c r="J90"/>
  <c r="BE90"/>
  <c r="BI87"/>
  <c r="BH87"/>
  <c r="BG87"/>
  <c r="BF87"/>
  <c r="T87"/>
  <c r="R87"/>
  <c r="P87"/>
  <c r="BK87"/>
  <c r="J87"/>
  <c r="BE87"/>
  <c r="BI81"/>
  <c r="F34"/>
  <c i="1" r="BD58"/>
  <c i="7" r="BH81"/>
  <c r="F33"/>
  <c i="1" r="BC58"/>
  <c i="7" r="BG81"/>
  <c r="F32"/>
  <c i="1" r="BB58"/>
  <c i="7" r="BF81"/>
  <c r="J31"/>
  <c i="1" r="AW58"/>
  <c i="7" r="F31"/>
  <c i="1" r="BA58"/>
  <c i="7" r="T81"/>
  <c r="T80"/>
  <c r="T79"/>
  <c r="T78"/>
  <c r="R81"/>
  <c r="R80"/>
  <c r="R79"/>
  <c r="R78"/>
  <c r="P81"/>
  <c r="P80"/>
  <c r="P79"/>
  <c r="P78"/>
  <c i="1" r="AU58"/>
  <c i="7" r="BK81"/>
  <c r="BK80"/>
  <c r="J80"/>
  <c r="BK79"/>
  <c r="J79"/>
  <c r="BK78"/>
  <c r="J78"/>
  <c r="J56"/>
  <c r="J27"/>
  <c i="1" r="AG58"/>
  <c i="7" r="J81"/>
  <c r="BE81"/>
  <c r="J30"/>
  <c i="1" r="AV58"/>
  <c i="7" r="F30"/>
  <c i="1" r="AZ58"/>
  <c i="7" r="J58"/>
  <c r="J57"/>
  <c r="F74"/>
  <c r="F72"/>
  <c r="E70"/>
  <c r="F51"/>
  <c r="F49"/>
  <c r="E47"/>
  <c r="J36"/>
  <c r="J21"/>
  <c r="E21"/>
  <c r="J74"/>
  <c r="J51"/>
  <c r="J20"/>
  <c r="J18"/>
  <c r="E18"/>
  <c r="F75"/>
  <c r="F52"/>
  <c r="J17"/>
  <c r="J12"/>
  <c r="J72"/>
  <c r="J49"/>
  <c r="E7"/>
  <c r="E68"/>
  <c r="E45"/>
  <c i="1" r="AY57"/>
  <c r="AX57"/>
  <c i="6"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7"/>
  <c r="F36"/>
  <c i="1" r="BD57"/>
  <c i="6" r="BH87"/>
  <c r="F35"/>
  <c i="1" r="BC57"/>
  <c i="6" r="BG87"/>
  <c r="F34"/>
  <c i="1" r="BB57"/>
  <c i="6" r="BF87"/>
  <c r="J33"/>
  <c i="1" r="AW57"/>
  <c i="6" r="F33"/>
  <c i="1" r="BA57"/>
  <c i="6" r="T87"/>
  <c r="T86"/>
  <c r="T85"/>
  <c r="T84"/>
  <c r="R87"/>
  <c r="R86"/>
  <c r="R85"/>
  <c r="R84"/>
  <c r="P87"/>
  <c r="P86"/>
  <c r="P85"/>
  <c r="P84"/>
  <c i="1" r="AU57"/>
  <c i="6" r="BK87"/>
  <c r="BK86"/>
  <c r="J86"/>
  <c r="BK85"/>
  <c r="J85"/>
  <c r="BK84"/>
  <c r="J84"/>
  <c r="J60"/>
  <c r="J29"/>
  <c i="1" r="AG57"/>
  <c i="6" r="J87"/>
  <c r="BE87"/>
  <c r="J32"/>
  <c i="1" r="AV57"/>
  <c i="6" r="F32"/>
  <c i="1" r="AZ57"/>
  <c i="6" r="J62"/>
  <c r="J61"/>
  <c r="F80"/>
  <c r="F78"/>
  <c r="E76"/>
  <c r="F55"/>
  <c r="F53"/>
  <c r="E51"/>
  <c r="J38"/>
  <c r="J23"/>
  <c r="E23"/>
  <c r="J80"/>
  <c r="J55"/>
  <c r="J22"/>
  <c r="J20"/>
  <c r="E20"/>
  <c r="F81"/>
  <c r="F56"/>
  <c r="J19"/>
  <c r="J14"/>
  <c r="J78"/>
  <c r="J53"/>
  <c r="E7"/>
  <c r="E72"/>
  <c r="E47"/>
  <c i="1" r="AY56"/>
  <c r="AX56"/>
  <c i="5" r="BI118"/>
  <c r="BH118"/>
  <c r="BG118"/>
  <c r="BF118"/>
  <c r="T118"/>
  <c r="R118"/>
  <c r="P118"/>
  <c r="BK118"/>
  <c r="J118"/>
  <c r="BE118"/>
  <c r="BI114"/>
  <c r="BH114"/>
  <c r="BG114"/>
  <c r="BF114"/>
  <c r="T114"/>
  <c r="R114"/>
  <c r="P114"/>
  <c r="BK114"/>
  <c r="J114"/>
  <c r="BE114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2"/>
  <c r="BH92"/>
  <c r="BG92"/>
  <c r="BF92"/>
  <c r="T92"/>
  <c r="R92"/>
  <c r="P92"/>
  <c r="BK92"/>
  <c r="J92"/>
  <c r="BE92"/>
  <c r="BI89"/>
  <c r="BH89"/>
  <c r="BG89"/>
  <c r="BF89"/>
  <c r="T89"/>
  <c r="R89"/>
  <c r="P89"/>
  <c r="BK89"/>
  <c r="J89"/>
  <c r="BE89"/>
  <c r="BI86"/>
  <c r="BH86"/>
  <c r="BG86"/>
  <c r="BF86"/>
  <c r="T86"/>
  <c r="R86"/>
  <c r="P86"/>
  <c r="BK86"/>
  <c r="J86"/>
  <c r="BE86"/>
  <c r="BI83"/>
  <c r="F36"/>
  <c i="1" r="BD56"/>
  <c i="5" r="BH83"/>
  <c r="F35"/>
  <c i="1" r="BC56"/>
  <c i="5" r="BG83"/>
  <c r="F34"/>
  <c i="1" r="BB56"/>
  <c i="5" r="BF83"/>
  <c r="J33"/>
  <c i="1" r="AW56"/>
  <c i="5" r="F33"/>
  <c i="1" r="BA56"/>
  <c i="5" r="T83"/>
  <c r="T82"/>
  <c r="R83"/>
  <c r="R82"/>
  <c r="P83"/>
  <c r="P82"/>
  <c i="1" r="AU56"/>
  <c i="5" r="BK83"/>
  <c r="BK82"/>
  <c r="J82"/>
  <c r="J60"/>
  <c r="J29"/>
  <c i="1" r="AG56"/>
  <c i="5" r="J83"/>
  <c r="BE83"/>
  <c r="J32"/>
  <c i="1" r="AV56"/>
  <c i="5" r="F32"/>
  <c i="1" r="AZ56"/>
  <c i="5" r="F78"/>
  <c r="F76"/>
  <c r="E74"/>
  <c r="F55"/>
  <c r="F53"/>
  <c r="E51"/>
  <c r="J38"/>
  <c r="J23"/>
  <c r="E23"/>
  <c r="J78"/>
  <c r="J55"/>
  <c r="J22"/>
  <c r="J20"/>
  <c r="E20"/>
  <c r="F79"/>
  <c r="F56"/>
  <c r="J19"/>
  <c r="J14"/>
  <c r="J76"/>
  <c r="J53"/>
  <c r="E7"/>
  <c r="E70"/>
  <c r="E47"/>
  <c i="1" r="AY55"/>
  <c r="AX55"/>
  <c i="4" r="BI226"/>
  <c r="BH226"/>
  <c r="BG226"/>
  <c r="BF226"/>
  <c r="T226"/>
  <c r="R226"/>
  <c r="P226"/>
  <c r="BK226"/>
  <c r="J226"/>
  <c r="BE226"/>
  <c r="BI222"/>
  <c r="BH222"/>
  <c r="BG222"/>
  <c r="BF222"/>
  <c r="T222"/>
  <c r="R222"/>
  <c r="P222"/>
  <c r="BK222"/>
  <c r="J222"/>
  <c r="BE222"/>
  <c r="BI218"/>
  <c r="BH218"/>
  <c r="BG218"/>
  <c r="BF218"/>
  <c r="T218"/>
  <c r="R218"/>
  <c r="P218"/>
  <c r="BK218"/>
  <c r="J218"/>
  <c r="BE218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0"/>
  <c r="BH200"/>
  <c r="BG200"/>
  <c r="BF200"/>
  <c r="T200"/>
  <c r="R200"/>
  <c r="P200"/>
  <c r="BK200"/>
  <c r="J200"/>
  <c r="BE200"/>
  <c r="BI193"/>
  <c r="BH193"/>
  <c r="BG193"/>
  <c r="BF193"/>
  <c r="T193"/>
  <c r="R193"/>
  <c r="P193"/>
  <c r="BK193"/>
  <c r="J193"/>
  <c r="BE193"/>
  <c r="BI190"/>
  <c r="BH190"/>
  <c r="BG190"/>
  <c r="BF190"/>
  <c r="T190"/>
  <c r="R190"/>
  <c r="P190"/>
  <c r="BK190"/>
  <c r="J190"/>
  <c r="BE190"/>
  <c r="BI187"/>
  <c r="BH187"/>
  <c r="BG187"/>
  <c r="BF187"/>
  <c r="T187"/>
  <c r="R187"/>
  <c r="P187"/>
  <c r="BK187"/>
  <c r="J187"/>
  <c r="BE187"/>
  <c r="BI183"/>
  <c r="BH183"/>
  <c r="BG183"/>
  <c r="BF183"/>
  <c r="T183"/>
  <c r="R183"/>
  <c r="P183"/>
  <c r="BK183"/>
  <c r="J183"/>
  <c r="BE183"/>
  <c r="BI176"/>
  <c r="BH176"/>
  <c r="BG176"/>
  <c r="BF176"/>
  <c r="T176"/>
  <c r="R176"/>
  <c r="P176"/>
  <c r="BK176"/>
  <c r="J176"/>
  <c r="BE176"/>
  <c r="BI172"/>
  <c r="BH172"/>
  <c r="BG172"/>
  <c r="BF172"/>
  <c r="T172"/>
  <c r="R172"/>
  <c r="P172"/>
  <c r="BK172"/>
  <c r="J172"/>
  <c r="BE172"/>
  <c r="BI168"/>
  <c r="BH168"/>
  <c r="BG168"/>
  <c r="BF168"/>
  <c r="T168"/>
  <c r="R168"/>
  <c r="P168"/>
  <c r="BK168"/>
  <c r="J168"/>
  <c r="BE168"/>
  <c r="BI165"/>
  <c r="BH165"/>
  <c r="BG165"/>
  <c r="BF165"/>
  <c r="T165"/>
  <c r="R165"/>
  <c r="P165"/>
  <c r="BK165"/>
  <c r="J165"/>
  <c r="BE165"/>
  <c r="BI162"/>
  <c r="BH162"/>
  <c r="BG162"/>
  <c r="BF162"/>
  <c r="T162"/>
  <c r="R162"/>
  <c r="P162"/>
  <c r="BK162"/>
  <c r="J162"/>
  <c r="BE162"/>
  <c r="BI159"/>
  <c r="BH159"/>
  <c r="BG159"/>
  <c r="BF159"/>
  <c r="T159"/>
  <c r="R159"/>
  <c r="P159"/>
  <c r="BK159"/>
  <c r="J159"/>
  <c r="BE159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38"/>
  <c r="BH138"/>
  <c r="BG138"/>
  <c r="BF138"/>
  <c r="T138"/>
  <c r="R138"/>
  <c r="P138"/>
  <c r="BK138"/>
  <c r="J138"/>
  <c r="BE138"/>
  <c r="BI134"/>
  <c r="BH134"/>
  <c r="BG134"/>
  <c r="BF134"/>
  <c r="T134"/>
  <c r="R134"/>
  <c r="P134"/>
  <c r="BK134"/>
  <c r="J134"/>
  <c r="BE134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1"/>
  <c r="BH121"/>
  <c r="BG121"/>
  <c r="BF121"/>
  <c r="T121"/>
  <c r="R121"/>
  <c r="P121"/>
  <c r="BK121"/>
  <c r="J121"/>
  <c r="BE121"/>
  <c r="BI118"/>
  <c r="BH118"/>
  <c r="BG118"/>
  <c r="BF118"/>
  <c r="T118"/>
  <c r="R118"/>
  <c r="P118"/>
  <c r="BK118"/>
  <c r="J118"/>
  <c r="BE118"/>
  <c r="BI115"/>
  <c r="BH115"/>
  <c r="BG115"/>
  <c r="BF115"/>
  <c r="T115"/>
  <c r="R115"/>
  <c r="P115"/>
  <c r="BK115"/>
  <c r="J115"/>
  <c r="BE115"/>
  <c r="BI112"/>
  <c r="BH112"/>
  <c r="BG112"/>
  <c r="BF112"/>
  <c r="T112"/>
  <c r="R112"/>
  <c r="P112"/>
  <c r="BK112"/>
  <c r="J112"/>
  <c r="BE112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3"/>
  <c r="BH103"/>
  <c r="BG103"/>
  <c r="BF103"/>
  <c r="T103"/>
  <c r="R103"/>
  <c r="P103"/>
  <c r="BK103"/>
  <c r="J103"/>
  <c r="BE103"/>
  <c r="BI99"/>
  <c r="BH99"/>
  <c r="BG99"/>
  <c r="BF99"/>
  <c r="T99"/>
  <c r="R99"/>
  <c r="P99"/>
  <c r="BK99"/>
  <c r="J99"/>
  <c r="BE99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87"/>
  <c r="F36"/>
  <c i="1" r="BD55"/>
  <c i="4" r="BH87"/>
  <c r="F35"/>
  <c i="1" r="BC55"/>
  <c i="4" r="BG87"/>
  <c r="F34"/>
  <c i="1" r="BB55"/>
  <c i="4" r="BF87"/>
  <c r="J33"/>
  <c i="1" r="AW55"/>
  <c i="4" r="F33"/>
  <c i="1" r="BA55"/>
  <c i="4" r="T87"/>
  <c r="T86"/>
  <c r="T85"/>
  <c r="T84"/>
  <c r="R87"/>
  <c r="R86"/>
  <c r="R85"/>
  <c r="R84"/>
  <c r="P87"/>
  <c r="P86"/>
  <c r="P85"/>
  <c r="P84"/>
  <c i="1" r="AU55"/>
  <c i="4" r="BK87"/>
  <c r="BK86"/>
  <c r="J86"/>
  <c r="BK85"/>
  <c r="J85"/>
  <c r="BK84"/>
  <c r="J84"/>
  <c r="J60"/>
  <c r="J29"/>
  <c i="1" r="AG55"/>
  <c i="4" r="J87"/>
  <c r="BE87"/>
  <c r="J32"/>
  <c i="1" r="AV55"/>
  <c i="4" r="F32"/>
  <c i="1" r="AZ55"/>
  <c i="4" r="J62"/>
  <c r="J61"/>
  <c r="F80"/>
  <c r="F78"/>
  <c r="E76"/>
  <c r="F55"/>
  <c r="F53"/>
  <c r="E51"/>
  <c r="J38"/>
  <c r="J23"/>
  <c r="E23"/>
  <c r="J80"/>
  <c r="J55"/>
  <c r="J22"/>
  <c r="J20"/>
  <c r="E20"/>
  <c r="F81"/>
  <c r="F56"/>
  <c r="J19"/>
  <c r="J14"/>
  <c r="J78"/>
  <c r="J53"/>
  <c r="E7"/>
  <c r="E72"/>
  <c r="E47"/>
  <c i="1" r="AY54"/>
  <c r="AX54"/>
  <c i="3"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90"/>
  <c r="BH90"/>
  <c r="BG90"/>
  <c r="BF90"/>
  <c r="T90"/>
  <c r="R90"/>
  <c r="P90"/>
  <c r="BK90"/>
  <c r="J90"/>
  <c r="BE90"/>
  <c r="BI87"/>
  <c r="BH87"/>
  <c r="BG87"/>
  <c r="BF87"/>
  <c r="T87"/>
  <c r="R87"/>
  <c r="P87"/>
  <c r="BK87"/>
  <c r="J87"/>
  <c r="BE87"/>
  <c r="BI83"/>
  <c r="F36"/>
  <c i="1" r="BD54"/>
  <c i="3" r="BH83"/>
  <c r="F35"/>
  <c i="1" r="BC54"/>
  <c i="3" r="BG83"/>
  <c r="F34"/>
  <c i="1" r="BB54"/>
  <c i="3" r="BF83"/>
  <c r="J33"/>
  <c i="1" r="AW54"/>
  <c i="3" r="F33"/>
  <c i="1" r="BA54"/>
  <c i="3" r="T83"/>
  <c r="T82"/>
  <c r="R83"/>
  <c r="R82"/>
  <c r="P83"/>
  <c r="P82"/>
  <c i="1" r="AU54"/>
  <c i="3" r="BK83"/>
  <c r="BK82"/>
  <c r="J82"/>
  <c r="J60"/>
  <c r="J29"/>
  <c i="1" r="AG54"/>
  <c i="3" r="J83"/>
  <c r="BE83"/>
  <c r="J32"/>
  <c i="1" r="AV54"/>
  <c i="3" r="F32"/>
  <c i="1" r="AZ54"/>
  <c i="3" r="F78"/>
  <c r="F76"/>
  <c r="E74"/>
  <c r="F55"/>
  <c r="F53"/>
  <c r="E51"/>
  <c r="J38"/>
  <c r="J23"/>
  <c r="E23"/>
  <c r="J78"/>
  <c r="J55"/>
  <c r="J22"/>
  <c r="J20"/>
  <c r="E20"/>
  <c r="F79"/>
  <c r="F56"/>
  <c r="J19"/>
  <c r="J14"/>
  <c r="J76"/>
  <c r="J53"/>
  <c r="E7"/>
  <c r="E70"/>
  <c r="E47"/>
  <c i="1" r="AY53"/>
  <c r="AX53"/>
  <c i="2" r="BI138"/>
  <c r="BH138"/>
  <c r="BG138"/>
  <c r="BF138"/>
  <c r="T138"/>
  <c r="R138"/>
  <c r="P138"/>
  <c r="BK138"/>
  <c r="J138"/>
  <c r="BE138"/>
  <c r="BI134"/>
  <c r="BH134"/>
  <c r="BG134"/>
  <c r="BF134"/>
  <c r="T134"/>
  <c r="R134"/>
  <c r="P134"/>
  <c r="BK134"/>
  <c r="J134"/>
  <c r="BE134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6"/>
  <c r="BH116"/>
  <c r="BG116"/>
  <c r="BF116"/>
  <c r="T116"/>
  <c r="R116"/>
  <c r="P116"/>
  <c r="BK116"/>
  <c r="J116"/>
  <c r="BE116"/>
  <c r="BI113"/>
  <c r="BH113"/>
  <c r="BG113"/>
  <c r="BF113"/>
  <c r="T113"/>
  <c r="R113"/>
  <c r="P113"/>
  <c r="BK113"/>
  <c r="J113"/>
  <c r="BE113"/>
  <c r="BI110"/>
  <c r="BH110"/>
  <c r="BG110"/>
  <c r="BF110"/>
  <c r="T110"/>
  <c r="R110"/>
  <c r="P110"/>
  <c r="BK110"/>
  <c r="J110"/>
  <c r="BE110"/>
  <c r="BI107"/>
  <c r="BH107"/>
  <c r="BG107"/>
  <c r="BF107"/>
  <c r="T107"/>
  <c r="R107"/>
  <c r="P107"/>
  <c r="BK107"/>
  <c r="J107"/>
  <c r="BE107"/>
  <c r="BI103"/>
  <c r="BH103"/>
  <c r="BG103"/>
  <c r="BF103"/>
  <c r="T103"/>
  <c r="R103"/>
  <c r="P103"/>
  <c r="BK103"/>
  <c r="J103"/>
  <c r="BE103"/>
  <c r="BI95"/>
  <c r="BH95"/>
  <c r="BG95"/>
  <c r="BF95"/>
  <c r="T95"/>
  <c r="R95"/>
  <c r="P95"/>
  <c r="BK95"/>
  <c r="J95"/>
  <c r="BE95"/>
  <c r="BI92"/>
  <c r="BH92"/>
  <c r="BG92"/>
  <c r="BF92"/>
  <c r="T92"/>
  <c r="R92"/>
  <c r="P92"/>
  <c r="BK92"/>
  <c r="J92"/>
  <c r="BE92"/>
  <c r="BI87"/>
  <c r="F36"/>
  <c i="1" r="BD53"/>
  <c i="2" r="BH87"/>
  <c r="F35"/>
  <c i="1" r="BC53"/>
  <c i="2" r="BG87"/>
  <c r="F34"/>
  <c i="1" r="BB53"/>
  <c i="2" r="BF87"/>
  <c r="J33"/>
  <c i="1" r="AW53"/>
  <c i="2" r="F33"/>
  <c i="1" r="BA53"/>
  <c i="2" r="T87"/>
  <c r="T86"/>
  <c r="T85"/>
  <c r="T84"/>
  <c r="R87"/>
  <c r="R86"/>
  <c r="R85"/>
  <c r="R84"/>
  <c r="P87"/>
  <c r="P86"/>
  <c r="P85"/>
  <c r="P84"/>
  <c i="1" r="AU53"/>
  <c i="2" r="BK87"/>
  <c r="BK86"/>
  <c r="J86"/>
  <c r="BK85"/>
  <c r="J85"/>
  <c r="BK84"/>
  <c r="J84"/>
  <c r="J60"/>
  <c r="J29"/>
  <c i="1" r="AG53"/>
  <c i="2" r="J87"/>
  <c r="BE87"/>
  <c r="J32"/>
  <c i="1" r="AV53"/>
  <c i="2" r="F32"/>
  <c i="1" r="AZ53"/>
  <c i="2" r="J62"/>
  <c r="J61"/>
  <c r="F80"/>
  <c r="F78"/>
  <c r="E76"/>
  <c r="F55"/>
  <c r="F53"/>
  <c r="E51"/>
  <c r="J38"/>
  <c r="J23"/>
  <c r="E23"/>
  <c r="J80"/>
  <c r="J55"/>
  <c r="J22"/>
  <c r="J20"/>
  <c r="E20"/>
  <c r="F81"/>
  <c r="F56"/>
  <c r="J19"/>
  <c r="J14"/>
  <c r="J78"/>
  <c r="J53"/>
  <c r="E7"/>
  <c r="E72"/>
  <c r="E47"/>
  <c i="1" r="BD52"/>
  <c r="BC52"/>
  <c r="BB52"/>
  <c r="BA52"/>
  <c r="AZ52"/>
  <c r="AY52"/>
  <c r="AX52"/>
  <c r="AW52"/>
  <c r="AV52"/>
  <c r="AU52"/>
  <c r="AT52"/>
  <c r="AS52"/>
  <c r="AG52"/>
  <c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9"/>
  <c r="AN59"/>
  <c r="AT58"/>
  <c r="AN58"/>
  <c r="AT57"/>
  <c r="AN57"/>
  <c r="AT56"/>
  <c r="AN56"/>
  <c r="AT55"/>
  <c r="AN55"/>
  <c r="AT54"/>
  <c r="AN54"/>
  <c r="AT53"/>
  <c r="AN53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<sst xmlns="http://schemas.openxmlformats.org/spreadsheetml/2006/main">
  <si>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</si>
  <si>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</si>
  <si>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</si>
  <si>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</si>
  <si>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</si>
  <si>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</si>
  <si>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</si>
  <si>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{21b251ca-01a5-4bea-b8ec-1131026cb9b9}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</si>
  <si>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</si>
  <si>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</si>
  <si>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</si>
  <si>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</si>
  <si>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</si>
  <si>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</si>
  <si>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</si>
  <si>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</si>
  <si>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65018138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</si>
  <si>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</si>
  <si>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Zakázka:</t>
  </si>
  <si>
    <t>Opravy železničního svršku v dopravně Mikulášovice d.n.</t>
  </si>
  <si>
    <t>KSO:</t>
  </si>
  <si>
    <t/>
  </si>
  <si>
    <t>CC-CZ:</t>
  </si>
  <si>
    <t>Místo:</t>
  </si>
  <si>
    <t>dopravna Mikulášovice d.n.</t>
  </si>
  <si>
    <t>Datum:</t>
  </si>
  <si>
    <t>25. 9. 2018</t>
  </si>
  <si>
    <t>Zadavatel:</t>
  </si>
  <si>
    <t>IČ:</t>
  </si>
  <si>
    <t>70994234</t>
  </si>
  <si>
    <t>SŽDC s.o., OŘ Ústí n.L., ST Ústí n.L.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</si>
  <si>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</si>
  <si>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</si>
  <si>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</si>
  <si>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</si>
  <si>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</si>
  <si>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</si>
  <si>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</si>
  <si>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</si>
  <si>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</si>
  <si>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</si>
  <si>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</si>
  <si>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</si>
  <si>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</si>
  <si>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</si>
  <si>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</si>
  <si>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</si>
  <si>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</si>
  <si>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</si>
  <si>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</si>
  <si>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</si>
  <si>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</si>
  <si>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</si>
  <si>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</si>
  <si>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</si>
  <si>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</si>
  <si>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</si>
  <si>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</si>
  <si>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</si>
  <si>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</si>
  <si>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</si>
  <si>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</si>
  <si>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</si>
  <si>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</si>
  <si>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</si>
  <si>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</si>
  <si>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</si>
  <si>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</si>
  <si>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</si>
  <si>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</si>
  <si>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</si>
  <si>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</si>
  <si>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</si>
  <si>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</si>
  <si>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</si>
  <si>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</si>
  <si>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</si>
  <si>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01</t>
  </si>
  <si>
    <t>ZRN</t>
  </si>
  <si>
    <t>STA</t>
  </si>
  <si>
    <t>1</t>
  </si>
  <si>
    <t>{a6e754b1-6482-4737-a057-659deea761c8}</t>
  </si>
  <si>
    <t>2</t>
  </si>
  <si>
    <t>/</t>
  </si>
  <si>
    <t>SO 01</t>
  </si>
  <si>
    <t>SO 01 - TK směr V. Šenov</t>
  </si>
  <si>
    <t>Soupis</t>
  </si>
  <si>
    <t>{fc595ac7-1c82-447a-b683-d1a6705538af}</t>
  </si>
  <si>
    <t>SO 02</t>
  </si>
  <si>
    <t>SO 02 - TK směr Panský</t>
  </si>
  <si>
    <t>{75961e42-b089-40e7-a3ae-93fdf65d58c7}</t>
  </si>
  <si>
    <t>SO 03</t>
  </si>
  <si>
    <t>SO 03 - TK směr D. Poustevna</t>
  </si>
  <si>
    <t>{4035dcd2-2a5d-4af2-8154-5e899d9ca272}</t>
  </si>
  <si>
    <t>SO 04</t>
  </si>
  <si>
    <t>SO 04 - Kusá kolej č. 7</t>
  </si>
  <si>
    <t>{3813bad7-7fd5-4f30-bf78-bcaed2e833f4}</t>
  </si>
  <si>
    <t>SO 05</t>
  </si>
  <si>
    <t>SO 05 - Panelová plocha</t>
  </si>
  <si>
    <t>{c60f3871-83f5-4ecb-a5e4-3965f6a9c29f}</t>
  </si>
  <si>
    <t>02</t>
  </si>
  <si>
    <t>Materiál dodávaný objednatelem - NEOCEŇOVAT</t>
  </si>
  <si>
    <t>{bed477bf-dc5b-4c21-9646-e11e94065662}</t>
  </si>
  <si>
    <t>03</t>
  </si>
  <si>
    <t>VRN</t>
  </si>
  <si>
    <t>{d1e2c78a-7598-4894-85eb-b31aca2ad99f}</t>
  </si>
  <si>
    <t>1) Krycí list soupisu</t>
  </si>
  <si>
    <t>2) Rekapitulace</t>
  </si>
  <si>
    <t>3) Soupis prací</t>
  </si>
  <si>
    <t>Zpět na list:</t>
  </si>
  <si>
    <t>Rekapitulace zakázky</t>
  </si>
  <si>
    <t>KRYCÍ LIST SOUPISU</t>
  </si>
  <si>
    <t>Objekt:</t>
  </si>
  <si>
    <t>01 - ZRN</t>
  </si>
  <si>
    <t>Soupis:</t>
  </si>
  <si>
    <t>SO 01 - SO 01 - TK směr V. Šenov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</si>
  <si>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</si>
  <si>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</si>
  <si>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</si>
  <si>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</si>
  <si>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</si>
  <si>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</si>
  <si>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5 - Komunikace pozemní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</si>
  <si>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</si>
  <si>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</si>
  <si>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</si>
  <si>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</si>
  <si>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</si>
  <si>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</si>
  <si>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</si>
  <si>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</si>
  <si>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</si>
  <si>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</si>
  <si>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</si>
  <si>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</si>
  <si>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</si>
  <si>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</si>
  <si>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</si>
  <si>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</si>
  <si>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</si>
  <si>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5</t>
  </si>
  <si>
    <t>Komunikace pozemní</t>
  </si>
  <si>
    <t>K</t>
  </si>
  <si>
    <t>5907050020</t>
  </si>
  <si>
    <t>Dělení kolejnic řezáním nebo rozbroušením tv. S49. Poznámka: 1. V cenách jsou započteny náklady na manipulaci podložení, označení a provedení řezu kolejnice.</t>
  </si>
  <si>
    <t>kus</t>
  </si>
  <si>
    <t>Sborník UOŽI 01 2018</t>
  </si>
  <si>
    <t>4</t>
  </si>
  <si>
    <t>2133762505</t>
  </si>
  <si>
    <t>PSC</t>
  </si>
  <si>
    <t>Poznámka k souboru cen:_x000d_
1. V cenách jsou započteny náklady na manipulaci podložení, označení a provedení řezu kolejnice.</t>
  </si>
  <si>
    <t>VV</t>
  </si>
  <si>
    <t>km 20,039 - 19,718</t>
  </si>
  <si>
    <t>(24*2)+6</t>
  </si>
  <si>
    <t>Součet</t>
  </si>
  <si>
    <t>5907050120</t>
  </si>
  <si>
    <t>Dělení kolejnic kyslíkem tv. S49. Poznámka: 1. V cenách jsou započteny náklady na manipulaci podložení, označení a provedení řezu kolejnice.</t>
  </si>
  <si>
    <t>-1949559761</t>
  </si>
  <si>
    <t>20</t>
  </si>
  <si>
    <t>3</t>
  </si>
  <si>
    <t>5907015035</t>
  </si>
  <si>
    <t>Ojedinělá výměna kolejnic stávající upevnění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mazivem.2. V cenách nejsou započteny náklady na dělení kolejnic, zřízení svaru, demontáž nebo montáž styků.</t>
  </si>
  <si>
    <t>m</t>
  </si>
  <si>
    <t>-293346003</t>
  </si>
  <si>
    <t>Poznámka k souboru cen:_x000d_
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</si>
  <si>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 xml:space="preserve">od  P3562 směr žst Mikulášovice d.n.</t>
  </si>
  <si>
    <t>"LP" 50</t>
  </si>
  <si>
    <t>"PP" 50</t>
  </si>
  <si>
    <t>vložky v úseku km 20,039 - 19,718</t>
  </si>
  <si>
    <t>25</t>
  </si>
  <si>
    <t>5907040030</t>
  </si>
  <si>
    <t>Posun kolejnic před svařováním tv. S49. Poznámka: 1. V cenách jsou započteny náklady na přizdvižení a posun kolejnice. Položka se použije v případě krácení deformovaných konců kolejnic před svařováním.2. V cenách nejsou obsaženy náklady na demontáž a montáž upevňovadel. Položku nelze použít pro posun z důvodu úpravy dilatačních spár před svařováním.</t>
  </si>
  <si>
    <t>1745196133</t>
  </si>
  <si>
    <t>Poznámka k souboru cen:_x000d_
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</si>
  <si>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271*2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</si>
  <si>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</si>
  <si>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svaru.2. V cenách nejsou obsaženy náklady na kontrolu svaru ultrazvukem, podbití pražců a demontáž styku.</t>
  </si>
  <si>
    <t>svar</t>
  </si>
  <si>
    <t>872955713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</si>
  <si>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</si>
  <si>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30</t>
  </si>
  <si>
    <t>6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</si>
  <si>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</si>
  <si>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</si>
  <si>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-521747720</t>
  </si>
  <si>
    <t>Poznámka k souboru cen:_x000d_
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</si>
  <si>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7</t>
  </si>
  <si>
    <t>5910040010</t>
  </si>
  <si>
    <t>Umožnění volné dilatace kolejnice demontáž upevňovadel bez osazení kluzných podložek rozdělení pražců "c". Poznámka: 1. V cenách jsou započteny náklady na uvolnění, demontáž a rovnoměrné prodloužení nebo zkrácení kolejnice, vyznačení značek a vedení dokumentace.2. V cenách nejsou obsaženy náklady na demontáž kolejnicových spojek.</t>
  </si>
  <si>
    <t>-138454927</t>
  </si>
  <si>
    <t>Poznámka k souboru cen:_x000d_
1. V cenách jsou započteny náklady na uvolnění, demontáž a rovnoměrné prodloužení nebo zkrácení kolejnice, vyznačení značek a vedení dokumentace. 2. V cenách nejsou obsaženy náklady na demontáž kolejnicových spojek.</t>
  </si>
  <si>
    <t>339*2+100+100</t>
  </si>
  <si>
    <t>8</t>
  </si>
  <si>
    <t>5910136010</t>
  </si>
  <si>
    <t>Montáž pražcové kotvy v koleji. Poznámka: 1. V cenách jsou započteny náklady na odstranění kameniva, montáž, ošetření součásti mazivem a úpravu kameniva.2. V cenách nejsou obsaženy náklady na dodávku materiálu.</t>
  </si>
  <si>
    <t>579219343</t>
  </si>
  <si>
    <t>Poznámka k souboru cen:_x000d_
1. V cenách jsou započteny náklady na odstranění kameniva, montáž, ošetření součásti mazivem a úpravu kameniva. 2. V cenách nejsou obsaženy náklady na dodávku materiálu.</t>
  </si>
  <si>
    <t>488</t>
  </si>
  <si>
    <t>9</t>
  </si>
  <si>
    <t>M</t>
  </si>
  <si>
    <t>5960101005</t>
  </si>
  <si>
    <t>Pražcové kotvy TDHB pro pražec betonový SB 8</t>
  </si>
  <si>
    <t>170075919</t>
  </si>
  <si>
    <t>10</t>
  </si>
  <si>
    <t>5909031020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</si>
  <si>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objednateli.2. V cenách nejsou obsaženy náklady doplnění a dodávku kameniva a snížení KL pod patou kolejnice.</t>
  </si>
  <si>
    <t>km</t>
  </si>
  <si>
    <t>832393117</t>
  </si>
  <si>
    <t>Poznámka k souboru cen:_x000d_
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</si>
  <si>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0,400</t>
  </si>
  <si>
    <t>11</t>
  </si>
  <si>
    <t>5905105010</t>
  </si>
  <si>
    <t>Doplnění KL kamenivem ojediněle ručně v koleji. Poznámka: 1. V cenách jsou započteny náklady na doplnění kameniva ojediněle ručně vidlemi a/nebo souvisle strojně z výsypných vozů případně nakladačem.2. V cenách nejsou obsaženy náklady na dodávku kameniva.</t>
  </si>
  <si>
    <t>m3</t>
  </si>
  <si>
    <t>1763870944</t>
  </si>
  <si>
    <t>Poznámka k souboru cen:_x000d_
1. V cenách jsou započteny náklady na doplnění kameniva ojediněle ručně vidlemi a/nebo souvisle strojně z výsypných vozů případně nakladačem. 2. V cenách nejsou obsaženy náklady na dodávku kameniva.</t>
  </si>
  <si>
    <t>33</t>
  </si>
  <si>
    <t>12</t>
  </si>
  <si>
    <t>5955101005</t>
  </si>
  <si>
    <t>Kamenivo drcené štěrk frakce 31,5/63 třídy min. BII</t>
  </si>
  <si>
    <t>t</t>
  </si>
  <si>
    <t>-1707083848</t>
  </si>
  <si>
    <t>33*1,6</t>
  </si>
  <si>
    <t>13</t>
  </si>
  <si>
    <t>9902100100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</si>
  <si>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</si>
  <si>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-1165686614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</si>
  <si>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</t>
  </si>
  <si>
    <t>doprava štěrku</t>
  </si>
  <si>
    <t>14</t>
  </si>
  <si>
    <t>9902900100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</si>
  <si>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</si>
  <si>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925627855</t>
  </si>
  <si>
    <t>Poznámka k souboru cen:_x000d_
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</si>
  <si>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manipulace v místě (kolejnice)</t>
  </si>
  <si>
    <t>(50*2*0,4943)*2</t>
  </si>
  <si>
    <t>9902100600</t>
  </si>
  <si>
    <t>Doprava dodávek zhotovitele, dodávek objednatele nebo výzisku mechanizací přes 3,5 t sypanin do 80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</si>
  <si>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-482175546</t>
  </si>
  <si>
    <t>nový mat.</t>
  </si>
  <si>
    <t>4,909</t>
  </si>
  <si>
    <t>SO 02 - SO 02 - TK směr Panský</t>
  </si>
  <si>
    <t>-1581835602</t>
  </si>
  <si>
    <t>km 0,2 - 0,106</t>
  </si>
  <si>
    <t>(8*2)+2</t>
  </si>
  <si>
    <t>-715504321</t>
  </si>
  <si>
    <t>-1950318490</t>
  </si>
  <si>
    <t>94*2</t>
  </si>
  <si>
    <t>1621581962</t>
  </si>
  <si>
    <t>-777334816</t>
  </si>
  <si>
    <t>565219557</t>
  </si>
  <si>
    <t>94*2+100</t>
  </si>
  <si>
    <t>5914020020</t>
  </si>
  <si>
    <t>Čištění otevřených odvodňovacích zařízení strojně příkop nezpevněný. Poznámka: 1. V cenách jsou započteny náklady na odtěžení nánosu a nečistot, rozprostření výzisku na terén nebo naložení na dopravní prostředek.2. V cenách nejsou obsaženy náklady na dopravu a skládkovné.</t>
  </si>
  <si>
    <t>-427377190</t>
  </si>
  <si>
    <t>Poznámka k souboru cen:_x000d_
1. V cenách jsou započteny náklady na odtěžení nánosu a nečistot, rozprostření výzisku na terén nebo naložení na dopravní prostředek. 2. V cenách nejsou obsaženy náklady na dopravu a skládkovné.</t>
  </si>
  <si>
    <t>40*0,2*0,5</t>
  </si>
  <si>
    <t>SO 03 - SO 03 - TK směr D. Poustevna</t>
  </si>
  <si>
    <t>5907025115</t>
  </si>
  <si>
    <t>Výměna kolejnicových pásů současně s výměnou pražců tv. S49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mazivem.2. V cenách nejsou započteny náklady na dělení kolejnic, zřízení svaru, demontáž nebo montáž styků.</t>
  </si>
  <si>
    <t>2058554954</t>
  </si>
  <si>
    <t>Poznámka k souboru cen:_x000d_
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</si>
  <si>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km 20,442 - 21,210</t>
  </si>
  <si>
    <t>"LP" 768</t>
  </si>
  <si>
    <t>"PP" 768</t>
  </si>
  <si>
    <t>5906140070</t>
  </si>
  <si>
    <t>Demontáž kolejového roštu koleje v ose koleje pražce dřevěné tv. S49 rozdělení "c". Poznámka: 1. V cenách jsou započteny náklady na případné odstranění kameniva, rozebrání roštu do součástí, manipulaci, naložení výzisku na dopravní prostředek a uložení na úložišti.2. V cenách nejsou obsaženy náklady na dopravu a vytřídění.</t>
  </si>
  <si>
    <t>1640518478</t>
  </si>
  <si>
    <t>Poznámka k souboru cen:_x000d_
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</si>
  <si>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0,918</t>
  </si>
  <si>
    <t>5906130420</t>
  </si>
  <si>
    <t>Montáž kolejového roštu v ose koleje pražce ocelové tv. Y vystrojené tv. S49 rozdělení "l". Poznámka: 1. V cenách jsou započteny náklady na vrtání pražců dřevěných nevystrojených, manipulaci a montáž KR.2. V cenách nejsou obsaženy náklady na dodávku materiálu.</t>
  </si>
  <si>
    <t>2008593981</t>
  </si>
  <si>
    <t>Poznámka k souboru cen:_x000d_
1. V cenách jsou započteny náklady na vrtání pražců dřevěných nevystrojených, manipulaci a montáž KR. 2. V cenách nejsou obsaženy náklady na dodávku materiálu.</t>
  </si>
  <si>
    <t>5999005020</t>
  </si>
  <si>
    <t>Třídění pražců a kolejnicových podpor. Poznámka: 1. V cenách jsou započteny náklady na manipulaci, vytřídění a uložení materiálu na úložiště nebo do skladu.</t>
  </si>
  <si>
    <t>-2082829153</t>
  </si>
  <si>
    <t>Poznámka k souboru cen:_x000d_
1. V cenách jsou započteny náklady na manipulaci, vytřídění a uložení materiálu na úložiště nebo do skladu.</t>
  </si>
  <si>
    <t>pražce dřevěné</t>
  </si>
  <si>
    <t>1395*0,097</t>
  </si>
  <si>
    <t>5999005010</t>
  </si>
  <si>
    <t>Třídění spojovacích a upevňovacích součástí. Poznámka: 1. V cenách jsou započteny náklady na manipulaci, vytřídění a uložení materiálu na úložiště nebo do skladu.</t>
  </si>
  <si>
    <t>97433643</t>
  </si>
  <si>
    <t>5999005030</t>
  </si>
  <si>
    <t>Třídění kolejnic. Poznámka: 1. V cenách jsou započteny náklady na manipulaci, vytřídění a uložení materiálu na úložiště nebo do skladu.</t>
  </si>
  <si>
    <t>-195944552</t>
  </si>
  <si>
    <t>38</t>
  </si>
  <si>
    <t>5956134015</t>
  </si>
  <si>
    <t>Pražec ocelový tv. Y příčný vystrojené základní 49 rozevření 600</t>
  </si>
  <si>
    <t>-1105983580</t>
  </si>
  <si>
    <t>cena vč. přepravy</t>
  </si>
  <si>
    <t>725</t>
  </si>
  <si>
    <t>5956134020</t>
  </si>
  <si>
    <t>Pražec ocelový tv. Y příčný vystrojené přechodové 49 rozevření 600</t>
  </si>
  <si>
    <t>-1476266636</t>
  </si>
  <si>
    <t>5956134025</t>
  </si>
  <si>
    <t>Pražec ocelový tv. Y příčný vystrojené základní 49 pozink rozvržení 600</t>
  </si>
  <si>
    <t>-512217315</t>
  </si>
  <si>
    <t>P3564 a P3565 (cena vč. přepravy)</t>
  </si>
  <si>
    <t>5905035010</t>
  </si>
  <si>
    <t>Výměna KL malou těžící mechanizací mimo lavičku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pražce.2. V cenách nejsou obsaženy náklady na podbití pražce, dodávku a doplnění kameniva.</t>
  </si>
  <si>
    <t>-1136454446</t>
  </si>
  <si>
    <t>Poznámka k souboru cen:_x000d_
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</si>
  <si>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3,4*0,2*918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</si>
  <si>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</si>
  <si>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nakladačem.2. V cenách nejsou obsaženy náklady na dodávku kameniva.</t>
  </si>
  <si>
    <t>823483226</t>
  </si>
  <si>
    <t>výměna KL</t>
  </si>
  <si>
    <t>2,6*0,2*918</t>
  </si>
  <si>
    <t>podbití</t>
  </si>
  <si>
    <t>182,64</t>
  </si>
  <si>
    <t>-374436436</t>
  </si>
  <si>
    <t>660*1,6</t>
  </si>
  <si>
    <t>9902100200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</si>
  <si>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</si>
  <si>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-195908543</t>
  </si>
  <si>
    <t>nový štěrk</t>
  </si>
  <si>
    <t>416507016</t>
  </si>
  <si>
    <t>km 20,442 - 21,360</t>
  </si>
  <si>
    <t>657731803</t>
  </si>
  <si>
    <t>77*2</t>
  </si>
  <si>
    <t>16</t>
  </si>
  <si>
    <t>5907015040</t>
  </si>
  <si>
    <t>Ojedinělá výměna kolejnic stávající upevnění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mazivem.2. V cenách nejsou započteny náklady na dělení kolejnic, zřízení svaru, demontáž nebo montáž styků.</t>
  </si>
  <si>
    <t>818083764</t>
  </si>
  <si>
    <t>17</t>
  </si>
  <si>
    <t>-2145074683</t>
  </si>
  <si>
    <t>150*2</t>
  </si>
  <si>
    <t>18</t>
  </si>
  <si>
    <t>5908010130</t>
  </si>
  <si>
    <t>Zřízení kolejnicového styku s rozřezem a vrtáním - 4 otvory tv. S49. Poznámka: 1. V cenách jsou započteny náklady na zřízení styku, případné nastavení dilatační spáry a ošetření součástí mazivem. U přechodového styku se použije položka s větším tvarem.2. V cenách nejsou obsaženy náklady na dodávku materiálu.</t>
  </si>
  <si>
    <t>styk</t>
  </si>
  <si>
    <t>1451163287</t>
  </si>
  <si>
    <t>Poznámka k souboru cen:_x000d_
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</si>
  <si>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před mostem</t>
  </si>
  <si>
    <t>19</t>
  </si>
  <si>
    <t>5958101005</t>
  </si>
  <si>
    <t>Součásti spojovací kolejnicové spojky tv. S 730 mm</t>
  </si>
  <si>
    <t>-403427460</t>
  </si>
  <si>
    <t>5958107005</t>
  </si>
  <si>
    <t>Šroub spojkový M24 x 140 mm</t>
  </si>
  <si>
    <t>-1810957320</t>
  </si>
  <si>
    <t>5910015020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</si>
  <si>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</si>
  <si>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-59132442</t>
  </si>
  <si>
    <t>Poznámka k souboru cen:_x000d_
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</si>
  <si>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22</t>
  </si>
  <si>
    <t>-1047480407</t>
  </si>
  <si>
    <t>8+16</t>
  </si>
  <si>
    <t>23</t>
  </si>
  <si>
    <t>-351112514</t>
  </si>
  <si>
    <t>24</t>
  </si>
  <si>
    <t>5910040020</t>
  </si>
  <si>
    <t>Umožnění volné dilatace kolejnice demontáž upevňovadel bez osazení kluzných podložek rozdělení pražců "d". Poznámka: 1. V cenách jsou započteny náklady na uvolnění, demontáž a rovnoměrné prodloužení nebo zkrácení kolejnice, vyznačení značek a vedení dokumentace.2. V cenách nejsou obsaženy náklady na demontáž kolejnicových spojek.</t>
  </si>
  <si>
    <t>601946315</t>
  </si>
  <si>
    <t>918*2</t>
  </si>
  <si>
    <t>5909031030</t>
  </si>
  <si>
    <t>Úprava GPK koleje směrové a výškové uspořádání pražce ocelové tvaru Y.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objednateli.2. V cenách nejsou obsaženy náklady doplnění a dodávku kameniva a snížení KL pod patou kolejnice.</t>
  </si>
  <si>
    <t>-722790567</t>
  </si>
  <si>
    <t>km 20,442 - km 21,360</t>
  </si>
  <si>
    <t>1,0</t>
  </si>
  <si>
    <t>26</t>
  </si>
  <si>
    <t>5915005020</t>
  </si>
  <si>
    <t>Hloubení rýh nebo jam na železničním spodku II. třídy. Poznámka: 1. V cenách jsou započteny náklady na hloubení a uložení výzisku na terén nebo naložení na dopravní prostředek a uložení na úložišti.</t>
  </si>
  <si>
    <t>-1448087709</t>
  </si>
  <si>
    <t>Poznámka k souboru cen:_x000d_
1. V cenách jsou započteny náklady na hloubení a uložení výzisku na terén nebo naložení na dopravní prostředek a uložení na úložišti.</t>
  </si>
  <si>
    <t>příkop nezpevněný oboustr.</t>
  </si>
  <si>
    <t>(0,50*0,2*658)*2</t>
  </si>
  <si>
    <t>27</t>
  </si>
  <si>
    <t>5913070020</t>
  </si>
  <si>
    <t>Demontáž betonové přejezdové konstrukce část vnitřní. Poznámka: 1. V cenách jsou započteny náklady na demontáž konstrukce a naložení na dopravní prostředek.</t>
  </si>
  <si>
    <t>1542936730</t>
  </si>
  <si>
    <t>Poznámka k souboru cen:_x000d_
1. V cenách jsou započteny náklady na demontáž konstrukce a naložení na dopravní prostředek.</t>
  </si>
  <si>
    <t>P3564 vnitřní část</t>
  </si>
  <si>
    <t>4,8</t>
  </si>
  <si>
    <t>P3565 vnitřní část</t>
  </si>
  <si>
    <t>28</t>
  </si>
  <si>
    <t>5913170020</t>
  </si>
  <si>
    <t>Montáž polymerové přejezdové konstrukce část vnitřní. Poznámka: 1. V cenách jsou započteny náklady na montáž a manipulaci.2. V cenách nejsou obsaženy náklady na dodávku materiálu.</t>
  </si>
  <si>
    <t>301494958</t>
  </si>
  <si>
    <t>Poznámka k souboru cen:_x000d_
1. V cenách jsou započteny náklady na montáž a manipulaci. 2. V cenách nejsou obsaženy náklady na dodávku materiálu.</t>
  </si>
  <si>
    <t>P3564 a P3565</t>
  </si>
  <si>
    <t>4,8*2</t>
  </si>
  <si>
    <t>29</t>
  </si>
  <si>
    <t>5963122005</t>
  </si>
  <si>
    <t>Přejezd z polymerového betonu panel přejezdový vnitřní</t>
  </si>
  <si>
    <t>-1561178154</t>
  </si>
  <si>
    <t>5913235020</t>
  </si>
  <si>
    <t>Dělení AB komunikace řezáním hloubky do 20 cm. Poznámka: 1. V cenách jsou započteny náklady na provedení úkolu.</t>
  </si>
  <si>
    <t>353606434</t>
  </si>
  <si>
    <t>Poznámka k souboru cen:_x000d_
1. V cenách jsou započteny náklady na provedení úkolu.</t>
  </si>
  <si>
    <t>5*4</t>
  </si>
  <si>
    <t>31</t>
  </si>
  <si>
    <t>5913240020</t>
  </si>
  <si>
    <t>Odstranění AB komunikace odtěžením nebo frézováním hloubky do 20 cm. Poznámka: 1. V cenách jsou započteny náklady na odtěžení nebo frézování a naložení výzisku na dopravní prostředek.</t>
  </si>
  <si>
    <t>m2</t>
  </si>
  <si>
    <t>76389798</t>
  </si>
  <si>
    <t>Poznámka k souboru cen:_x000d_
1. V cenách jsou započteny náklady na odtěžení nebo frézování a naložení výzisku na dopravní prostředek.</t>
  </si>
  <si>
    <t>P3564 vnější část</t>
  </si>
  <si>
    <t>(1,4*4,90)+(1,0*3,8)</t>
  </si>
  <si>
    <t>P3565 vnější část</t>
  </si>
  <si>
    <t>(2*4)+(2*4)</t>
  </si>
  <si>
    <t>32</t>
  </si>
  <si>
    <t>5913255040</t>
  </si>
  <si>
    <t>Zřízení konstrukce vozovky asfaltobetonové s vrstvami 20 cm. Poznámka: 1. V cenách jsou započteny náklady na zřízení vozovky s živičným na podkladu ze stmelených vrstev a na manipulaci.2. V cenách nejsou obsaženy náklady na dodávku materiálu.</t>
  </si>
  <si>
    <t>1062678598</t>
  </si>
  <si>
    <t>Poznámka k souboru cen:_x000d_
1. V cenách jsou započteny náklady na zřízení vozovky s živičným na podkladu ze stmelených vrstev a na manipulaci. 2. V cenách nejsou obsaženy náklady na dodávku materiálu.</t>
  </si>
  <si>
    <t>5963146000</t>
  </si>
  <si>
    <t>Asfaltový beton ACO 11S 50/70 střednězrnný-obrusná vrstva</t>
  </si>
  <si>
    <t>1455713974</t>
  </si>
  <si>
    <t>26,660*0,2*2,2</t>
  </si>
  <si>
    <t>34</t>
  </si>
  <si>
    <t>5963155000</t>
  </si>
  <si>
    <t>Asfaltová páska tavitelná 25x10</t>
  </si>
  <si>
    <t>420808880</t>
  </si>
  <si>
    <t>35</t>
  </si>
  <si>
    <t>9902100500</t>
  </si>
  <si>
    <t>Doprava dodávek zhotovitele, dodávek objednatele nebo výzisku mechanizací přes 3,5 t sypanin do 60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</si>
  <si>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-89868446</t>
  </si>
  <si>
    <t>nová živice</t>
  </si>
  <si>
    <t>11,730</t>
  </si>
  <si>
    <t>vybour. živice</t>
  </si>
  <si>
    <t>36</t>
  </si>
  <si>
    <t>9909000100</t>
  </si>
  <si>
    <t>Poplatek za uložení suti nebo hmot na oficiální skládku Poznámka: V cenách jsou započteny náklady na uložení stavebního odpadu na oficiální skládku.</t>
  </si>
  <si>
    <t>1185964738</t>
  </si>
  <si>
    <t>Poznámka k souboru cen:_x000d_
V cenách jsou započteny náklady na uložení stavebního odpadu na oficiální skládku.</t>
  </si>
  <si>
    <t>37</t>
  </si>
  <si>
    <t>9902201100</t>
  </si>
  <si>
    <t>Doprava dodávek zhotovitele, dodávek objednatele nebo výzisku mechanizací přes 3,5 t objemnějšího kusového materiálu do 300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</si>
  <si>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-903035095</t>
  </si>
  <si>
    <t>smluvní přeprava (přejezdy)</t>
  </si>
  <si>
    <t>9902900200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</si>
  <si>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</si>
  <si>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285117780</t>
  </si>
  <si>
    <t>složení pražců Y a přejezdů</t>
  </si>
  <si>
    <t>110</t>
  </si>
  <si>
    <t>SO 04 - SO 04 - Kusá kolej č. 7</t>
  </si>
  <si>
    <t>479317536</t>
  </si>
  <si>
    <t>60*2</t>
  </si>
  <si>
    <t>-1705504975</t>
  </si>
  <si>
    <t>0,230</t>
  </si>
  <si>
    <t>5906130380</t>
  </si>
  <si>
    <t>Montáž kolejového roštu v ose koleje pražce betonové vystrojené tv. S49 rozdělení "c". Poznámka: 1. V cenách jsou započteny náklady na vrtání pražců dřevěných nevystrojených, manipulaci a montáž KR.2. V cenách nejsou obsaženy náklady na dodávku materiálu.</t>
  </si>
  <si>
    <t>-394118761</t>
  </si>
  <si>
    <t>-820029067</t>
  </si>
  <si>
    <t>99</t>
  </si>
  <si>
    <t>996593300</t>
  </si>
  <si>
    <t>99*1,6</t>
  </si>
  <si>
    <t>-290797719</t>
  </si>
  <si>
    <t>štěrk</t>
  </si>
  <si>
    <t>158,4</t>
  </si>
  <si>
    <t>5958134041</t>
  </si>
  <si>
    <t>Součásti upevňovací šroub svěrkový T5</t>
  </si>
  <si>
    <t>229211484</t>
  </si>
  <si>
    <t>340*4</t>
  </si>
  <si>
    <t>5958134040</t>
  </si>
  <si>
    <t>Součásti upevňovací kroužek pružný dvojitý Fe 6</t>
  </si>
  <si>
    <t>1511000941</t>
  </si>
  <si>
    <t>5958134115</t>
  </si>
  <si>
    <t>Součásti upevňovací matice M24</t>
  </si>
  <si>
    <t>3986135</t>
  </si>
  <si>
    <t>5958134140</t>
  </si>
  <si>
    <t>Součásti upevňovací vložka M</t>
  </si>
  <si>
    <t>-1745074961</t>
  </si>
  <si>
    <t>5958158005</t>
  </si>
  <si>
    <t xml:space="preserve">Podložka pryžová pod patu kolejnice S49  183/126/6</t>
  </si>
  <si>
    <t>237614560</t>
  </si>
  <si>
    <t>340*2</t>
  </si>
  <si>
    <t>5908010030</t>
  </si>
  <si>
    <t>Zřízení kolejnicového styku bez rozřezu tv. S49. Poznámka: 1. V cenách jsou započteny náklady na zřízení styku, případné nastavení dilatační spáry a ošetření součástí mazivem. U přechodového styku se použije položka s větším tvarem.2. V cenách nejsou obsaženy náklady na dodávku materiálu.</t>
  </si>
  <si>
    <t>-364630281</t>
  </si>
  <si>
    <t>-589200220</t>
  </si>
  <si>
    <t>1,074</t>
  </si>
  <si>
    <t>631490806</t>
  </si>
  <si>
    <t>manipulace v žst Mikulášovice</t>
  </si>
  <si>
    <t>340*0,265</t>
  </si>
  <si>
    <t>SO 05 - SO 05 - Panelová plocha</t>
  </si>
  <si>
    <t>5913305020</t>
  </si>
  <si>
    <t>Montáž silničních panelů komunikace trvalá. Poznámka: 1. V cenách jsou započteny náklady na úpravu podkladní vrstvy a uložení panelů.2. V cenách nejsou obsaženy náklady na dodávku materiálu.</t>
  </si>
  <si>
    <t>-432116872</t>
  </si>
  <si>
    <t>Poznámka k souboru cen:_x000d_
1. V cenách jsou započteny náklady na úpravu podkladní vrstvy a uložení panelů. 2. V cenách nejsou obsaženy náklady na dodávku materiálu.</t>
  </si>
  <si>
    <t>3*90</t>
  </si>
  <si>
    <t>5963125005</t>
  </si>
  <si>
    <t>Panel železobetonový silniční rozměru 300x150x15</t>
  </si>
  <si>
    <t>-517698281</t>
  </si>
  <si>
    <t>60</t>
  </si>
  <si>
    <t>9902200700</t>
  </si>
  <si>
    <t>Doprava dodávek zhotovitele, dodávek objednatele nebo výzisku mechanizací přes 3,5 t objemnějšího kusového materiálu do 100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</si>
  <si>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888570582</t>
  </si>
  <si>
    <t>97,200</t>
  </si>
  <si>
    <t>02 - Materiál dodávaný objednatelem - NEOCEŇOVAT</t>
  </si>
  <si>
    <t>5957201010</t>
  </si>
  <si>
    <t>Kolejnice užité tv. S49</t>
  </si>
  <si>
    <t>1371605438</t>
  </si>
  <si>
    <t>pro SO 01</t>
  </si>
  <si>
    <t>2*50</t>
  </si>
  <si>
    <t>pro SO 04</t>
  </si>
  <si>
    <t>2*240</t>
  </si>
  <si>
    <t>5957104025</t>
  </si>
  <si>
    <t>Kolejnicové pásy třídy R260 tv. 49 E1 délky 75 metrů</t>
  </si>
  <si>
    <t>173258464</t>
  </si>
  <si>
    <t>pro SO 03</t>
  </si>
  <si>
    <t>5958231045</t>
  </si>
  <si>
    <t>Svěrka užitá T5</t>
  </si>
  <si>
    <t>66265061</t>
  </si>
  <si>
    <t>5958231050</t>
  </si>
  <si>
    <t>Svěrka užitá T6</t>
  </si>
  <si>
    <t>1790228149</t>
  </si>
  <si>
    <t>5956213035</t>
  </si>
  <si>
    <t xml:space="preserve">Pražec betonový příčný vystrojený  užitý SB5</t>
  </si>
  <si>
    <t>-1640814145</t>
  </si>
  <si>
    <t>340</t>
  </si>
  <si>
    <t>5958201010</t>
  </si>
  <si>
    <t>Kolejnicová spojka užitá tv. S 730 mm</t>
  </si>
  <si>
    <t>1946968375</t>
  </si>
  <si>
    <t>5958207005</t>
  </si>
  <si>
    <t>Šroub spojkový užitý M24 x 140 mm</t>
  </si>
  <si>
    <t>1688213669</t>
  </si>
  <si>
    <t>03 - VRN</t>
  </si>
  <si>
    <t>VRN - Vedlejší rozpočtové náklady</t>
  </si>
  <si>
    <t>Vedlejší rozpočtové náklady</t>
  </si>
  <si>
    <t>012002000</t>
  </si>
  <si>
    <t>Geodetické práce</t>
  </si>
  <si>
    <t>kpl</t>
  </si>
  <si>
    <t>608663626</t>
  </si>
  <si>
    <t>070001000</t>
  </si>
  <si>
    <t>Provozní vlivy</t>
  </si>
  <si>
    <t>1430206937</t>
  </si>
  <si>
    <t>030001000</t>
  </si>
  <si>
    <t>Zařízení a vybavení staveniště</t>
  </si>
  <si>
    <t>-368706361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</si>
  <si>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</si>
  <si>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</si>
  <si>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</si>
  <si>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</si>
  <si>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rekonstrukce </t>
    </r>
    <r>
      <rPr>
        <rFont val="Trebuchet MS"/>
        <charset val="238"/>
        <color auto="1"/>
        <sz val="9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</si>
  <si>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rekonstrukce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</si>
  <si>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</si>
  <si>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rekonstrukce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</si>
  <si>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</si>
  <si>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</si>
  <si>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</si>
  <si>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</si>
  <si>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</si>
  <si>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</si>
  <si>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</si>
  <si>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</si>
  <si>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</si>
  <si>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</si>
  <si>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</si>
  <si>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</si>
  <si>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</si>
  <si>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rekonstrukce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</si>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</sst>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8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7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2" fillId="0" borderId="18" xfId="0" applyNumberFormat="1" applyFont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166" fontId="32" fillId="0" borderId="0" xfId="0" applyNumberFormat="1" applyFont="1" applyBorder="1" applyAlignment="1" applyProtection="1">
      <alignment vertical="center"/>
    </xf>
    <xf numFmtId="4" fontId="32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3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4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5" fillId="0" borderId="16" xfId="0" applyNumberFormat="1" applyFont="1" applyBorder="1" applyAlignment="1" applyProtection="1"/>
    <xf numFmtId="166" fontId="35" fillId="0" borderId="17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8" xfId="0" applyFont="1" applyBorder="1" applyAlignment="1" applyProtection="1">
      <alignment horizontal="center" vertical="center"/>
    </xf>
    <xf numFmtId="49" fontId="39" fillId="0" borderId="28" xfId="0" applyNumberFormat="1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center" vertical="center" wrapText="1"/>
    </xf>
    <xf numFmtId="167" fontId="39" fillId="0" borderId="28" xfId="0" applyNumberFormat="1" applyFont="1" applyBorder="1" applyAlignment="1" applyProtection="1">
      <alignment vertical="center"/>
    </xf>
    <xf numFmtId="4" fontId="39" fillId="3" borderId="28" xfId="0" applyNumberFormat="1" applyFont="1" applyFill="1" applyBorder="1" applyAlignment="1" applyProtection="1">
      <alignment vertical="center"/>
      <protection locked="0"/>
    </xf>
    <xf numFmtId="4" fontId="39" fillId="0" borderId="28" xfId="0" applyNumberFormat="1" applyFont="1" applyBorder="1" applyAlignment="1" applyProtection="1">
      <alignment vertical="center"/>
    </xf>
    <xf numFmtId="0" fontId="39" fillId="0" borderId="5" xfId="0" applyFont="1" applyBorder="1" applyAlignment="1">
      <alignment vertical="center"/>
    </xf>
    <xf numFmtId="0" fontId="39" fillId="3" borderId="28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0" fillId="0" borderId="23" xfId="0" applyFont="1" applyBorder="1" applyAlignment="1" applyProtection="1">
      <alignment vertical="center"/>
    </xf>
    <xf numFmtId="0" fontId="10" fillId="0" borderId="24" xfId="0" applyFont="1" applyBorder="1" applyAlignment="1" applyProtection="1">
      <alignment vertical="center"/>
    </xf>
    <xf numFmtId="0" fontId="10" fillId="0" borderId="25" xfId="0" applyFont="1" applyBorder="1" applyAlignment="1" applyProtection="1">
      <alignment vertical="center"/>
    </xf>
    <xf numFmtId="0" fontId="11" fillId="0" borderId="23" xfId="0" applyFont="1" applyBorder="1" applyAlignment="1" applyProtection="1">
      <alignment vertical="center"/>
    </xf>
    <xf numFmtId="0" fontId="11" fillId="0" borderId="24" xfId="0" applyFont="1" applyBorder="1" applyAlignment="1" applyProtection="1">
      <alignment vertical="center"/>
    </xf>
    <xf numFmtId="0" fontId="11" fillId="0" borderId="25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40" fillId="0" borderId="29" xfId="0" applyFont="1" applyBorder="1" applyAlignment="1">
      <alignment vertical="center" wrapText="1"/>
      <protection locked="0"/>
    </xf>
    <xf numFmtId="0" fontId="40" fillId="0" borderId="30" xfId="0" applyFont="1" applyBorder="1" applyAlignment="1">
      <alignment vertical="center" wrapText="1"/>
      <protection locked="0"/>
    </xf>
    <xf numFmtId="0" fontId="40" fillId="0" borderId="31" xfId="0" applyFont="1" applyBorder="1" applyAlignment="1">
      <alignment vertical="center" wrapText="1"/>
      <protection locked="0"/>
    </xf>
    <xf numFmtId="0" fontId="40" fillId="0" borderId="32" xfId="0" applyFont="1" applyBorder="1" applyAlignment="1">
      <alignment horizontal="center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40" fillId="0" borderId="33" xfId="0" applyFont="1" applyBorder="1" applyAlignment="1">
      <alignment horizontal="center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horizontal="left" wrapText="1"/>
      <protection locked="0"/>
    </xf>
    <xf numFmtId="0" fontId="40" fillId="0" borderId="33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49" fontId="43" fillId="0" borderId="1" xfId="0" applyNumberFormat="1" applyFont="1" applyBorder="1" applyAlignment="1">
      <alignment horizontal="left" vertical="center" wrapText="1"/>
      <protection locked="0"/>
    </xf>
    <xf numFmtId="49" fontId="43" fillId="0" borderId="1" xfId="0" applyNumberFormat="1" applyFont="1" applyBorder="1" applyAlignment="1">
      <alignment vertical="center" wrapText="1"/>
      <protection locked="0"/>
    </xf>
    <xf numFmtId="0" fontId="40" fillId="0" borderId="35" xfId="0" applyFont="1" applyBorder="1" applyAlignment="1">
      <alignment vertical="center" wrapText="1"/>
      <protection locked="0"/>
    </xf>
    <xf numFmtId="0" fontId="44" fillId="0" borderId="34" xfId="0" applyFont="1" applyBorder="1" applyAlignment="1">
      <alignment vertical="center" wrapText="1"/>
      <protection locked="0"/>
    </xf>
    <xf numFmtId="0" fontId="40" fillId="0" borderId="36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top"/>
      <protection locked="0"/>
    </xf>
    <xf numFmtId="0" fontId="40" fillId="0" borderId="0" xfId="0" applyFont="1" applyAlignment="1">
      <alignment vertical="top"/>
      <protection locked="0"/>
    </xf>
    <xf numFmtId="0" fontId="40" fillId="0" borderId="29" xfId="0" applyFont="1" applyBorder="1" applyAlignment="1">
      <alignment horizontal="left" vertical="center"/>
      <protection locked="0"/>
    </xf>
    <xf numFmtId="0" fontId="40" fillId="0" borderId="30" xfId="0" applyFont="1" applyBorder="1" applyAlignment="1">
      <alignment horizontal="left" vertical="center"/>
      <protection locked="0"/>
    </xf>
    <xf numFmtId="0" fontId="40" fillId="0" borderId="31" xfId="0" applyFont="1" applyBorder="1" applyAlignment="1">
      <alignment horizontal="left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5" fillId="0" borderId="0" xfId="0" applyFont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center" vertical="center"/>
      <protection locked="0"/>
    </xf>
    <xf numFmtId="0" fontId="45" fillId="0" borderId="34" xfId="0" applyFont="1" applyBorder="1" applyAlignment="1">
      <alignment horizontal="left" vertical="center"/>
      <protection locked="0"/>
    </xf>
    <xf numFmtId="0" fontId="46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3" fillId="0" borderId="1" xfId="0" applyFont="1" applyBorder="1" applyAlignment="1">
      <alignment horizontal="center" vertical="center"/>
      <protection locked="0"/>
    </xf>
    <xf numFmtId="0" fontId="43" fillId="0" borderId="32" xfId="0" applyFont="1" applyBorder="1" applyAlignment="1">
      <alignment horizontal="left" vertical="center"/>
      <protection locked="0"/>
    </xf>
    <xf numFmtId="0" fontId="43" fillId="0" borderId="1" xfId="0" applyFont="1" applyFill="1" applyBorder="1" applyAlignment="1">
      <alignment horizontal="left" vertical="center"/>
      <protection locked="0"/>
    </xf>
    <xf numFmtId="0" fontId="43" fillId="0" borderId="1" xfId="0" applyFont="1" applyFill="1" applyBorder="1" applyAlignment="1">
      <alignment horizontal="center" vertical="center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center" vertical="center" wrapText="1"/>
      <protection locked="0"/>
    </xf>
    <xf numFmtId="0" fontId="40" fillId="0" borderId="29" xfId="0" applyFont="1" applyBorder="1" applyAlignment="1">
      <alignment horizontal="left" vertical="center" wrapText="1"/>
      <protection locked="0"/>
    </xf>
    <xf numFmtId="0" fontId="40" fillId="0" borderId="30" xfId="0" applyFont="1" applyBorder="1" applyAlignment="1">
      <alignment horizontal="left" vertical="center" wrapText="1"/>
      <protection locked="0"/>
    </xf>
    <xf numFmtId="0" fontId="40" fillId="0" borderId="3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5" fillId="0" borderId="32" xfId="0" applyFont="1" applyBorder="1" applyAlignment="1">
      <alignment horizontal="left" vertical="center" wrapText="1"/>
      <protection locked="0"/>
    </xf>
    <xf numFmtId="0" fontId="45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/>
      <protection locked="0"/>
    </xf>
    <xf numFmtId="0" fontId="43" fillId="0" borderId="35" xfId="0" applyFont="1" applyBorder="1" applyAlignment="1">
      <alignment horizontal="left" vertical="center" wrapText="1"/>
      <protection locked="0"/>
    </xf>
    <xf numFmtId="0" fontId="43" fillId="0" borderId="34" xfId="0" applyFont="1" applyBorder="1" applyAlignment="1">
      <alignment horizontal="left" vertical="center" wrapText="1"/>
      <protection locked="0"/>
    </xf>
    <xf numFmtId="0" fontId="43" fillId="0" borderId="36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left" vertical="top"/>
      <protection locked="0"/>
    </xf>
    <xf numFmtId="0" fontId="43" fillId="0" borderId="1" xfId="0" applyFont="1" applyBorder="1" applyAlignment="1">
      <alignment horizontal="center" vertical="top"/>
      <protection locked="0"/>
    </xf>
    <xf numFmtId="0" fontId="43" fillId="0" borderId="35" xfId="0" applyFont="1" applyBorder="1" applyAlignment="1">
      <alignment horizontal="left" vertical="center"/>
      <protection locked="0"/>
    </xf>
    <xf numFmtId="0" fontId="43" fillId="0" borderId="36" xfId="0" applyFont="1" applyBorder="1" applyAlignment="1">
      <alignment horizontal="left" vertical="center"/>
      <protection locked="0"/>
    </xf>
    <xf numFmtId="0" fontId="45" fillId="0" borderId="0" xfId="0" applyFont="1" applyAlignment="1">
      <alignment vertical="center"/>
      <protection locked="0"/>
    </xf>
    <xf numFmtId="0" fontId="42" fillId="0" borderId="1" xfId="0" applyFont="1" applyBorder="1" applyAlignment="1">
      <alignment vertical="center"/>
      <protection locked="0"/>
    </xf>
    <xf numFmtId="0" fontId="45" fillId="0" borderId="34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3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2" fillId="0" borderId="34" xfId="0" applyFont="1" applyBorder="1" applyAlignment="1">
      <alignment horizontal="left"/>
      <protection locked="0"/>
    </xf>
    <xf numFmtId="0" fontId="45" fillId="0" borderId="34" xfId="0" applyFont="1" applyBorder="1" applyAlignment="1">
      <protection locked="0"/>
    </xf>
    <xf numFmtId="0" fontId="40" fillId="0" borderId="32" xfId="0" applyFont="1" applyBorder="1" applyAlignment="1">
      <alignment vertical="top"/>
      <protection locked="0"/>
    </xf>
    <xf numFmtId="0" fontId="40" fillId="0" borderId="33" xfId="0" applyFont="1" applyBorder="1" applyAlignment="1">
      <alignment vertical="top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35" xfId="0" applyFont="1" applyBorder="1" applyAlignment="1">
      <alignment vertical="top"/>
      <protection locked="0"/>
    </xf>
    <xf numFmtId="0" fontId="40" fillId="0" borderId="34" xfId="0" applyFont="1" applyBorder="1" applyAlignment="1">
      <alignment vertical="top"/>
      <protection locked="0"/>
    </xf>
    <xf numFmtId="0" fontId="40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ht="36.96" customHeight="1">
      <c r="AR2"/>
      <c r="BS2" s="24" t="s">
        <v>8</v>
      </c>
      <c r="BT2" s="24" t="s">
        <v>9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ht="36.96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" t="s">
        <v>16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1"/>
      <c r="BE5" s="36" t="s">
        <v>17</v>
      </c>
      <c r="BS5" s="24" t="s">
        <v>8</v>
      </c>
    </row>
    <row r="6" ht="36.96" customHeight="1">
      <c r="B6" s="28"/>
      <c r="C6" s="29"/>
      <c r="D6" s="37" t="s">
        <v>18</v>
      </c>
      <c r="E6" s="29"/>
      <c r="F6" s="29"/>
      <c r="G6" s="29"/>
      <c r="H6" s="29"/>
      <c r="I6" s="29"/>
      <c r="J6" s="29"/>
      <c r="K6" s="38" t="s">
        <v>19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31"/>
      <c r="BE6" s="39"/>
      <c r="BS6" s="24" t="s">
        <v>8</v>
      </c>
    </row>
    <row r="7" ht="14.4" customHeight="1">
      <c r="B7" s="28"/>
      <c r="C7" s="29"/>
      <c r="D7" s="40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40" t="s">
        <v>22</v>
      </c>
      <c r="AL7" s="29"/>
      <c r="AM7" s="29"/>
      <c r="AN7" s="35" t="s">
        <v>21</v>
      </c>
      <c r="AO7" s="29"/>
      <c r="AP7" s="29"/>
      <c r="AQ7" s="31"/>
      <c r="BE7" s="39"/>
      <c r="BS7" s="24" t="s">
        <v>8</v>
      </c>
    </row>
    <row r="8" ht="14.4" customHeight="1">
      <c r="B8" s="28"/>
      <c r="C8" s="29"/>
      <c r="D8" s="40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40" t="s">
        <v>25</v>
      </c>
      <c r="AL8" s="29"/>
      <c r="AM8" s="29"/>
      <c r="AN8" s="41" t="s">
        <v>26</v>
      </c>
      <c r="AO8" s="29"/>
      <c r="AP8" s="29"/>
      <c r="AQ8" s="31"/>
      <c r="BE8" s="39"/>
      <c r="BS8" s="24" t="s">
        <v>8</v>
      </c>
    </row>
    <row r="9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9"/>
      <c r="BS9" s="24" t="s">
        <v>8</v>
      </c>
    </row>
    <row r="10" ht="14.4" customHeight="1">
      <c r="B10" s="28"/>
      <c r="C10" s="29"/>
      <c r="D10" s="40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40" t="s">
        <v>28</v>
      </c>
      <c r="AL10" s="29"/>
      <c r="AM10" s="29"/>
      <c r="AN10" s="35" t="s">
        <v>29</v>
      </c>
      <c r="AO10" s="29"/>
      <c r="AP10" s="29"/>
      <c r="AQ10" s="31"/>
      <c r="BE10" s="39"/>
      <c r="BS10" s="24" t="s">
        <v>8</v>
      </c>
    </row>
    <row r="11" ht="18.48" customHeight="1">
      <c r="B11" s="28"/>
      <c r="C11" s="29"/>
      <c r="D11" s="29"/>
      <c r="E11" s="35" t="s">
        <v>30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40" t="s">
        <v>31</v>
      </c>
      <c r="AL11" s="29"/>
      <c r="AM11" s="29"/>
      <c r="AN11" s="35" t="s">
        <v>32</v>
      </c>
      <c r="AO11" s="29"/>
      <c r="AP11" s="29"/>
      <c r="AQ11" s="31"/>
      <c r="BE11" s="39"/>
      <c r="BS11" s="24" t="s">
        <v>8</v>
      </c>
    </row>
    <row r="12" ht="6.96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9"/>
      <c r="BS12" s="24" t="s">
        <v>8</v>
      </c>
    </row>
    <row r="13" ht="14.4" customHeight="1">
      <c r="B13" s="28"/>
      <c r="C13" s="29"/>
      <c r="D13" s="40" t="s">
        <v>33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40" t="s">
        <v>28</v>
      </c>
      <c r="AL13" s="29"/>
      <c r="AM13" s="29"/>
      <c r="AN13" s="42" t="s">
        <v>34</v>
      </c>
      <c r="AO13" s="29"/>
      <c r="AP13" s="29"/>
      <c r="AQ13" s="31"/>
      <c r="BE13" s="39"/>
      <c r="BS13" s="24" t="s">
        <v>8</v>
      </c>
    </row>
    <row r="14">
      <c r="B14" s="28"/>
      <c r="C14" s="29"/>
      <c r="D14" s="29"/>
      <c r="E14" s="42" t="s">
        <v>34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0" t="s">
        <v>31</v>
      </c>
      <c r="AL14" s="29"/>
      <c r="AM14" s="29"/>
      <c r="AN14" s="42" t="s">
        <v>34</v>
      </c>
      <c r="AO14" s="29"/>
      <c r="AP14" s="29"/>
      <c r="AQ14" s="31"/>
      <c r="BE14" s="39"/>
      <c r="BS14" s="24" t="s">
        <v>8</v>
      </c>
    </row>
    <row r="15" ht="6.96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9"/>
      <c r="BS15" s="24" t="s">
        <v>6</v>
      </c>
    </row>
    <row r="16" ht="14.4" customHeight="1">
      <c r="B16" s="28"/>
      <c r="C16" s="29"/>
      <c r="D16" s="40" t="s">
        <v>35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40" t="s">
        <v>28</v>
      </c>
      <c r="AL16" s="29"/>
      <c r="AM16" s="29"/>
      <c r="AN16" s="35" t="s">
        <v>21</v>
      </c>
      <c r="AO16" s="29"/>
      <c r="AP16" s="29"/>
      <c r="AQ16" s="31"/>
      <c r="BE16" s="39"/>
      <c r="BS16" s="24" t="s">
        <v>6</v>
      </c>
    </row>
    <row r="17" ht="18.48" customHeight="1">
      <c r="B17" s="28"/>
      <c r="C17" s="29"/>
      <c r="D17" s="29"/>
      <c r="E17" s="35" t="s">
        <v>36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40" t="s">
        <v>31</v>
      </c>
      <c r="AL17" s="29"/>
      <c r="AM17" s="29"/>
      <c r="AN17" s="35" t="s">
        <v>21</v>
      </c>
      <c r="AO17" s="29"/>
      <c r="AP17" s="29"/>
      <c r="AQ17" s="31"/>
      <c r="BE17" s="39"/>
      <c r="BS17" s="24" t="s">
        <v>37</v>
      </c>
    </row>
    <row r="18" ht="6.96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9"/>
      <c r="BS18" s="24" t="s">
        <v>8</v>
      </c>
    </row>
    <row r="19" ht="14.4" customHeight="1">
      <c r="B19" s="28"/>
      <c r="C19" s="29"/>
      <c r="D19" s="40" t="s">
        <v>38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9"/>
      <c r="BS19" s="24" t="s">
        <v>8</v>
      </c>
    </row>
    <row r="20" ht="16.5" customHeight="1">
      <c r="B20" s="28"/>
      <c r="C20" s="29"/>
      <c r="D20" s="29"/>
      <c r="E20" s="44" t="s">
        <v>21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29"/>
      <c r="AP20" s="29"/>
      <c r="AQ20" s="31"/>
      <c r="BE20" s="39"/>
      <c r="BS20" s="24" t="s">
        <v>6</v>
      </c>
    </row>
    <row r="21" ht="6.96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9"/>
    </row>
    <row r="22" ht="6.96" customHeight="1">
      <c r="B22" s="28"/>
      <c r="C22" s="29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29"/>
      <c r="AQ22" s="31"/>
      <c r="BE22" s="39"/>
    </row>
    <row r="23" s="1" customFormat="1" ht="25.92" customHeight="1">
      <c r="B23" s="46"/>
      <c r="C23" s="47"/>
      <c r="D23" s="48" t="s">
        <v>39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50">
        <f>ROUND(AG51,2)</f>
        <v>0</v>
      </c>
      <c r="AL23" s="49"/>
      <c r="AM23" s="49"/>
      <c r="AN23" s="49"/>
      <c r="AO23" s="49"/>
      <c r="AP23" s="47"/>
      <c r="AQ23" s="51"/>
      <c r="BE23" s="39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51"/>
      <c r="BE24" s="39"/>
    </row>
    <row r="25" s="1" customForma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52" t="s">
        <v>40</v>
      </c>
      <c r="M25" s="52"/>
      <c r="N25" s="52"/>
      <c r="O25" s="52"/>
      <c r="P25" s="47"/>
      <c r="Q25" s="47"/>
      <c r="R25" s="47"/>
      <c r="S25" s="47"/>
      <c r="T25" s="47"/>
      <c r="U25" s="47"/>
      <c r="V25" s="47"/>
      <c r="W25" s="52" t="s">
        <v>41</v>
      </c>
      <c r="X25" s="52"/>
      <c r="Y25" s="52"/>
      <c r="Z25" s="52"/>
      <c r="AA25" s="52"/>
      <c r="AB25" s="52"/>
      <c r="AC25" s="52"/>
      <c r="AD25" s="52"/>
      <c r="AE25" s="52"/>
      <c r="AF25" s="47"/>
      <c r="AG25" s="47"/>
      <c r="AH25" s="47"/>
      <c r="AI25" s="47"/>
      <c r="AJ25" s="47"/>
      <c r="AK25" s="52" t="s">
        <v>42</v>
      </c>
      <c r="AL25" s="52"/>
      <c r="AM25" s="52"/>
      <c r="AN25" s="52"/>
      <c r="AO25" s="52"/>
      <c r="AP25" s="47"/>
      <c r="AQ25" s="51"/>
      <c r="BE25" s="39"/>
    </row>
    <row r="26" s="2" customFormat="1" ht="14.4" customHeight="1">
      <c r="B26" s="53"/>
      <c r="C26" s="54"/>
      <c r="D26" s="55" t="s">
        <v>43</v>
      </c>
      <c r="E26" s="54"/>
      <c r="F26" s="55" t="s">
        <v>44</v>
      </c>
      <c r="G26" s="54"/>
      <c r="H26" s="54"/>
      <c r="I26" s="54"/>
      <c r="J26" s="54"/>
      <c r="K26" s="54"/>
      <c r="L26" s="56">
        <v>0.20999999999999999</v>
      </c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7">
        <f>ROUND(AZ51,2)</f>
        <v>0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7">
        <f>ROUND(AV51,2)</f>
        <v>0</v>
      </c>
      <c r="AL26" s="54"/>
      <c r="AM26" s="54"/>
      <c r="AN26" s="54"/>
      <c r="AO26" s="54"/>
      <c r="AP26" s="54"/>
      <c r="AQ26" s="58"/>
      <c r="BE26" s="39"/>
    </row>
    <row r="27" s="2" customFormat="1" ht="14.4" customHeight="1">
      <c r="B27" s="53"/>
      <c r="C27" s="54"/>
      <c r="D27" s="54"/>
      <c r="E27" s="54"/>
      <c r="F27" s="55" t="s">
        <v>45</v>
      </c>
      <c r="G27" s="54"/>
      <c r="H27" s="54"/>
      <c r="I27" s="54"/>
      <c r="J27" s="54"/>
      <c r="K27" s="54"/>
      <c r="L27" s="56">
        <v>0.14999999999999999</v>
      </c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7">
        <f>ROUND(BA51,2)</f>
        <v>0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7">
        <f>ROUND(AW51,2)</f>
        <v>0</v>
      </c>
      <c r="AL27" s="54"/>
      <c r="AM27" s="54"/>
      <c r="AN27" s="54"/>
      <c r="AO27" s="54"/>
      <c r="AP27" s="54"/>
      <c r="AQ27" s="58"/>
      <c r="BE27" s="39"/>
    </row>
    <row r="28" hidden="1" s="2" customFormat="1" ht="14.4" customHeight="1">
      <c r="B28" s="53"/>
      <c r="C28" s="54"/>
      <c r="D28" s="54"/>
      <c r="E28" s="54"/>
      <c r="F28" s="55" t="s">
        <v>46</v>
      </c>
      <c r="G28" s="54"/>
      <c r="H28" s="54"/>
      <c r="I28" s="54"/>
      <c r="J28" s="54"/>
      <c r="K28" s="54"/>
      <c r="L28" s="56">
        <v>0.20999999999999999</v>
      </c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7">
        <f>ROUND(BB51,2)</f>
        <v>0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7">
        <v>0</v>
      </c>
      <c r="AL28" s="54"/>
      <c r="AM28" s="54"/>
      <c r="AN28" s="54"/>
      <c r="AO28" s="54"/>
      <c r="AP28" s="54"/>
      <c r="AQ28" s="58"/>
      <c r="BE28" s="39"/>
    </row>
    <row r="29" hidden="1" s="2" customFormat="1" ht="14.4" customHeight="1">
      <c r="B29" s="53"/>
      <c r="C29" s="54"/>
      <c r="D29" s="54"/>
      <c r="E29" s="54"/>
      <c r="F29" s="55" t="s">
        <v>47</v>
      </c>
      <c r="G29" s="54"/>
      <c r="H29" s="54"/>
      <c r="I29" s="54"/>
      <c r="J29" s="54"/>
      <c r="K29" s="54"/>
      <c r="L29" s="56">
        <v>0.14999999999999999</v>
      </c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7">
        <f>ROUND(BC51,2)</f>
        <v>0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7">
        <v>0</v>
      </c>
      <c r="AL29" s="54"/>
      <c r="AM29" s="54"/>
      <c r="AN29" s="54"/>
      <c r="AO29" s="54"/>
      <c r="AP29" s="54"/>
      <c r="AQ29" s="58"/>
      <c r="BE29" s="39"/>
    </row>
    <row r="30" hidden="1" s="2" customFormat="1" ht="14.4" customHeight="1">
      <c r="B30" s="53"/>
      <c r="C30" s="54"/>
      <c r="D30" s="54"/>
      <c r="E30" s="54"/>
      <c r="F30" s="55" t="s">
        <v>48</v>
      </c>
      <c r="G30" s="54"/>
      <c r="H30" s="54"/>
      <c r="I30" s="54"/>
      <c r="J30" s="54"/>
      <c r="K30" s="54"/>
      <c r="L30" s="56">
        <v>0</v>
      </c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7">
        <f>ROUND(BD51,2)</f>
        <v>0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7">
        <v>0</v>
      </c>
      <c r="AL30" s="54"/>
      <c r="AM30" s="54"/>
      <c r="AN30" s="54"/>
      <c r="AO30" s="54"/>
      <c r="AP30" s="54"/>
      <c r="AQ30" s="58"/>
      <c r="BE30" s="39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51"/>
      <c r="BE31" s="39"/>
    </row>
    <row r="32" s="1" customFormat="1" ht="25.92" customHeight="1">
      <c r="B32" s="46"/>
      <c r="C32" s="59"/>
      <c r="D32" s="60" t="s">
        <v>49</v>
      </c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2" t="s">
        <v>50</v>
      </c>
      <c r="U32" s="61"/>
      <c r="V32" s="61"/>
      <c r="W32" s="61"/>
      <c r="X32" s="63" t="s">
        <v>51</v>
      </c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4">
        <f>SUM(AK23:AK30)</f>
        <v>0</v>
      </c>
      <c r="AL32" s="61"/>
      <c r="AM32" s="61"/>
      <c r="AN32" s="61"/>
      <c r="AO32" s="65"/>
      <c r="AP32" s="59"/>
      <c r="AQ32" s="66"/>
      <c r="BE32" s="39"/>
    </row>
    <row r="33" s="1" customFormat="1" ht="6.96" customHeight="1"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51"/>
    </row>
    <row r="34" s="1" customFormat="1" ht="6.96" customHeight="1"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9"/>
    </row>
    <row r="38" s="1" customFormat="1" ht="6.96" customHeight="1">
      <c r="B38" s="70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2"/>
    </row>
    <row r="39" s="1" customFormat="1" ht="36.96" customHeight="1">
      <c r="B39" s="46"/>
      <c r="C39" s="73" t="s">
        <v>52</v>
      </c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2"/>
    </row>
    <row r="40" s="1" customFormat="1" ht="6.96" customHeight="1">
      <c r="B40" s="46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2"/>
    </row>
    <row r="41" s="3" customFormat="1" ht="14.4" customHeight="1">
      <c r="B41" s="75"/>
      <c r="C41" s="76" t="s">
        <v>15</v>
      </c>
      <c r="D41" s="77"/>
      <c r="E41" s="77"/>
      <c r="F41" s="77"/>
      <c r="G41" s="77"/>
      <c r="H41" s="77"/>
      <c r="I41" s="77"/>
      <c r="J41" s="77"/>
      <c r="K41" s="77"/>
      <c r="L41" s="77" t="str">
        <f>K5</f>
        <v>65018138</v>
      </c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8"/>
    </row>
    <row r="42" s="4" customFormat="1" ht="36.96" customHeight="1">
      <c r="B42" s="79"/>
      <c r="C42" s="80" t="s">
        <v>18</v>
      </c>
      <c r="D42" s="81"/>
      <c r="E42" s="81"/>
      <c r="F42" s="81"/>
      <c r="G42" s="81"/>
      <c r="H42" s="81"/>
      <c r="I42" s="81"/>
      <c r="J42" s="81"/>
      <c r="K42" s="81"/>
      <c r="L42" s="82" t="str">
        <f>K6</f>
        <v>Opravy železničního svršku v dopravně Mikulášovice d.n.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3"/>
    </row>
    <row r="43" s="1" customFormat="1" ht="6.96" customHeight="1">
      <c r="B43" s="46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2"/>
    </row>
    <row r="44" s="1" customFormat="1">
      <c r="B44" s="46"/>
      <c r="C44" s="76" t="s">
        <v>23</v>
      </c>
      <c r="D44" s="74"/>
      <c r="E44" s="74"/>
      <c r="F44" s="74"/>
      <c r="G44" s="74"/>
      <c r="H44" s="74"/>
      <c r="I44" s="74"/>
      <c r="J44" s="74"/>
      <c r="K44" s="74"/>
      <c r="L44" s="84" t="str">
        <f>IF(K8="","",K8)</f>
        <v>dopravna Mikulášovice d.n.</v>
      </c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6" t="s">
        <v>25</v>
      </c>
      <c r="AJ44" s="74"/>
      <c r="AK44" s="74"/>
      <c r="AL44" s="74"/>
      <c r="AM44" s="85" t="str">
        <f>IF(AN8= "","",AN8)</f>
        <v>25. 9. 2018</v>
      </c>
      <c r="AN44" s="85"/>
      <c r="AO44" s="74"/>
      <c r="AP44" s="74"/>
      <c r="AQ44" s="74"/>
      <c r="AR44" s="72"/>
    </row>
    <row r="45" s="1" customFormat="1" ht="6.96" customHeight="1">
      <c r="B45" s="46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2"/>
    </row>
    <row r="46" s="1" customFormat="1">
      <c r="B46" s="46"/>
      <c r="C46" s="76" t="s">
        <v>27</v>
      </c>
      <c r="D46" s="74"/>
      <c r="E46" s="74"/>
      <c r="F46" s="74"/>
      <c r="G46" s="74"/>
      <c r="H46" s="74"/>
      <c r="I46" s="74"/>
      <c r="J46" s="74"/>
      <c r="K46" s="74"/>
      <c r="L46" s="77" t="str">
        <f>IF(E11= "","",E11)</f>
        <v>SŽDC s.o., OŘ Ústí n.L., ST Ústí n.L.</v>
      </c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6" t="s">
        <v>35</v>
      </c>
      <c r="AJ46" s="74"/>
      <c r="AK46" s="74"/>
      <c r="AL46" s="74"/>
      <c r="AM46" s="77" t="str">
        <f>IF(E17="","",E17)</f>
        <v xml:space="preserve"> </v>
      </c>
      <c r="AN46" s="77"/>
      <c r="AO46" s="77"/>
      <c r="AP46" s="77"/>
      <c r="AQ46" s="74"/>
      <c r="AR46" s="72"/>
      <c r="AS46" s="86" t="s">
        <v>53</v>
      </c>
      <c r="AT46" s="87"/>
      <c r="AU46" s="88"/>
      <c r="AV46" s="88"/>
      <c r="AW46" s="88"/>
      <c r="AX46" s="88"/>
      <c r="AY46" s="88"/>
      <c r="AZ46" s="88"/>
      <c r="BA46" s="88"/>
      <c r="BB46" s="88"/>
      <c r="BC46" s="88"/>
      <c r="BD46" s="89"/>
    </row>
    <row r="47" s="1" customFormat="1">
      <c r="B47" s="46"/>
      <c r="C47" s="76" t="s">
        <v>33</v>
      </c>
      <c r="D47" s="74"/>
      <c r="E47" s="74"/>
      <c r="F47" s="74"/>
      <c r="G47" s="74"/>
      <c r="H47" s="74"/>
      <c r="I47" s="74"/>
      <c r="J47" s="74"/>
      <c r="K47" s="74"/>
      <c r="L47" s="77" t="str">
        <f>IF(E14= "Vyplň údaj","",E14)</f>
        <v/>
      </c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2"/>
      <c r="AS47" s="90"/>
      <c r="AT47" s="91"/>
      <c r="AU47" s="92"/>
      <c r="AV47" s="92"/>
      <c r="AW47" s="92"/>
      <c r="AX47" s="92"/>
      <c r="AY47" s="92"/>
      <c r="AZ47" s="92"/>
      <c r="BA47" s="92"/>
      <c r="BB47" s="92"/>
      <c r="BC47" s="92"/>
      <c r="BD47" s="93"/>
    </row>
    <row r="48" s="1" customFormat="1" ht="10.8" customHeight="1">
      <c r="B48" s="46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2"/>
      <c r="AS48" s="94"/>
      <c r="AT48" s="55"/>
      <c r="AU48" s="47"/>
      <c r="AV48" s="47"/>
      <c r="AW48" s="47"/>
      <c r="AX48" s="47"/>
      <c r="AY48" s="47"/>
      <c r="AZ48" s="47"/>
      <c r="BA48" s="47"/>
      <c r="BB48" s="47"/>
      <c r="BC48" s="47"/>
      <c r="BD48" s="95"/>
    </row>
    <row r="49" s="1" customFormat="1" ht="29.28" customHeight="1">
      <c r="B49" s="46"/>
      <c r="C49" s="96" t="s">
        <v>54</v>
      </c>
      <c r="D49" s="97"/>
      <c r="E49" s="97"/>
      <c r="F49" s="97"/>
      <c r="G49" s="97"/>
      <c r="H49" s="98"/>
      <c r="I49" s="99" t="s">
        <v>55</v>
      </c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100" t="s">
        <v>56</v>
      </c>
      <c r="AH49" s="97"/>
      <c r="AI49" s="97"/>
      <c r="AJ49" s="97"/>
      <c r="AK49" s="97"/>
      <c r="AL49" s="97"/>
      <c r="AM49" s="97"/>
      <c r="AN49" s="99" t="s">
        <v>57</v>
      </c>
      <c r="AO49" s="97"/>
      <c r="AP49" s="97"/>
      <c r="AQ49" s="101" t="s">
        <v>58</v>
      </c>
      <c r="AR49" s="72"/>
      <c r="AS49" s="102" t="s">
        <v>59</v>
      </c>
      <c r="AT49" s="103" t="s">
        <v>60</v>
      </c>
      <c r="AU49" s="103" t="s">
        <v>61</v>
      </c>
      <c r="AV49" s="103" t="s">
        <v>62</v>
      </c>
      <c r="AW49" s="103" t="s">
        <v>63</v>
      </c>
      <c r="AX49" s="103" t="s">
        <v>64</v>
      </c>
      <c r="AY49" s="103" t="s">
        <v>65</v>
      </c>
      <c r="AZ49" s="103" t="s">
        <v>66</v>
      </c>
      <c r="BA49" s="103" t="s">
        <v>67</v>
      </c>
      <c r="BB49" s="103" t="s">
        <v>68</v>
      </c>
      <c r="BC49" s="103" t="s">
        <v>69</v>
      </c>
      <c r="BD49" s="104" t="s">
        <v>70</v>
      </c>
    </row>
    <row r="50" s="1" customFormat="1" ht="10.8" customHeight="1">
      <c r="B50" s="46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2"/>
      <c r="AS50" s="105"/>
      <c r="AT50" s="106"/>
      <c r="AU50" s="106"/>
      <c r="AV50" s="106"/>
      <c r="AW50" s="106"/>
      <c r="AX50" s="106"/>
      <c r="AY50" s="106"/>
      <c r="AZ50" s="106"/>
      <c r="BA50" s="106"/>
      <c r="BB50" s="106"/>
      <c r="BC50" s="106"/>
      <c r="BD50" s="107"/>
    </row>
    <row r="51" s="4" customFormat="1" ht="32.4" customHeight="1">
      <c r="B51" s="79"/>
      <c r="C51" s="108" t="s">
        <v>71</v>
      </c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10">
        <f>ROUND(AG52+AG58+AG59,2)</f>
        <v>0</v>
      </c>
      <c r="AH51" s="110"/>
      <c r="AI51" s="110"/>
      <c r="AJ51" s="110"/>
      <c r="AK51" s="110"/>
      <c r="AL51" s="110"/>
      <c r="AM51" s="110"/>
      <c r="AN51" s="111">
        <f>SUM(AG51,AT51)</f>
        <v>0</v>
      </c>
      <c r="AO51" s="111"/>
      <c r="AP51" s="111"/>
      <c r="AQ51" s="112" t="s">
        <v>21</v>
      </c>
      <c r="AR51" s="83"/>
      <c r="AS51" s="113">
        <f>ROUND(AS52+AS58+AS59,2)</f>
        <v>0</v>
      </c>
      <c r="AT51" s="114">
        <f>ROUND(SUM(AV51:AW51),2)</f>
        <v>0</v>
      </c>
      <c r="AU51" s="115">
        <f>ROUND(AU52+AU58+AU59,5)</f>
        <v>0</v>
      </c>
      <c r="AV51" s="114">
        <f>ROUND(AZ51*L26,2)</f>
        <v>0</v>
      </c>
      <c r="AW51" s="114">
        <f>ROUND(BA51*L27,2)</f>
        <v>0</v>
      </c>
      <c r="AX51" s="114">
        <f>ROUND(BB51*L26,2)</f>
        <v>0</v>
      </c>
      <c r="AY51" s="114">
        <f>ROUND(BC51*L27,2)</f>
        <v>0</v>
      </c>
      <c r="AZ51" s="114">
        <f>ROUND(AZ52+AZ58+AZ59,2)</f>
        <v>0</v>
      </c>
      <c r="BA51" s="114">
        <f>ROUND(BA52+BA58+BA59,2)</f>
        <v>0</v>
      </c>
      <c r="BB51" s="114">
        <f>ROUND(BB52+BB58+BB59,2)</f>
        <v>0</v>
      </c>
      <c r="BC51" s="114">
        <f>ROUND(BC52+BC58+BC59,2)</f>
        <v>0</v>
      </c>
      <c r="BD51" s="116">
        <f>ROUND(BD52+BD58+BD59,2)</f>
        <v>0</v>
      </c>
      <c r="BS51" s="117" t="s">
        <v>72</v>
      </c>
      <c r="BT51" s="117" t="s">
        <v>73</v>
      </c>
      <c r="BU51" s="118" t="s">
        <v>74</v>
      </c>
      <c r="BV51" s="117" t="s">
        <v>75</v>
      </c>
      <c r="BW51" s="117" t="s">
        <v>7</v>
      </c>
      <c r="BX51" s="117" t="s">
        <v>76</v>
      </c>
      <c r="CL51" s="117" t="s">
        <v>21</v>
      </c>
    </row>
    <row r="52" s="5" customFormat="1" ht="16.5" customHeight="1">
      <c r="B52" s="119"/>
      <c r="C52" s="120"/>
      <c r="D52" s="121" t="s">
        <v>77</v>
      </c>
      <c r="E52" s="121"/>
      <c r="F52" s="121"/>
      <c r="G52" s="121"/>
      <c r="H52" s="121"/>
      <c r="I52" s="122"/>
      <c r="J52" s="121" t="s">
        <v>78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ROUND(SUM(AG53:AG57),2)</f>
        <v>0</v>
      </c>
      <c r="AH52" s="122"/>
      <c r="AI52" s="122"/>
      <c r="AJ52" s="122"/>
      <c r="AK52" s="122"/>
      <c r="AL52" s="122"/>
      <c r="AM52" s="122"/>
      <c r="AN52" s="124">
        <f>SUM(AG52,AT52)</f>
        <v>0</v>
      </c>
      <c r="AO52" s="122"/>
      <c r="AP52" s="122"/>
      <c r="AQ52" s="125" t="s">
        <v>79</v>
      </c>
      <c r="AR52" s="126"/>
      <c r="AS52" s="127">
        <f>ROUND(SUM(AS53:AS57),2)</f>
        <v>0</v>
      </c>
      <c r="AT52" s="128">
        <f>ROUND(SUM(AV52:AW52),2)</f>
        <v>0</v>
      </c>
      <c r="AU52" s="129">
        <f>ROUND(SUM(AU53:AU57),5)</f>
        <v>0</v>
      </c>
      <c r="AV52" s="128">
        <f>ROUND(AZ52*L26,2)</f>
        <v>0</v>
      </c>
      <c r="AW52" s="128">
        <f>ROUND(BA52*L27,2)</f>
        <v>0</v>
      </c>
      <c r="AX52" s="128">
        <f>ROUND(BB52*L26,2)</f>
        <v>0</v>
      </c>
      <c r="AY52" s="128">
        <f>ROUND(BC52*L27,2)</f>
        <v>0</v>
      </c>
      <c r="AZ52" s="128">
        <f>ROUND(SUM(AZ53:AZ57),2)</f>
        <v>0</v>
      </c>
      <c r="BA52" s="128">
        <f>ROUND(SUM(BA53:BA57),2)</f>
        <v>0</v>
      </c>
      <c r="BB52" s="128">
        <f>ROUND(SUM(BB53:BB57),2)</f>
        <v>0</v>
      </c>
      <c r="BC52" s="128">
        <f>ROUND(SUM(BC53:BC57),2)</f>
        <v>0</v>
      </c>
      <c r="BD52" s="130">
        <f>ROUND(SUM(BD53:BD57),2)</f>
        <v>0</v>
      </c>
      <c r="BS52" s="131" t="s">
        <v>72</v>
      </c>
      <c r="BT52" s="131" t="s">
        <v>80</v>
      </c>
      <c r="BU52" s="131" t="s">
        <v>74</v>
      </c>
      <c r="BV52" s="131" t="s">
        <v>75</v>
      </c>
      <c r="BW52" s="131" t="s">
        <v>81</v>
      </c>
      <c r="BX52" s="131" t="s">
        <v>7</v>
      </c>
      <c r="CL52" s="131" t="s">
        <v>21</v>
      </c>
      <c r="CM52" s="131" t="s">
        <v>82</v>
      </c>
    </row>
    <row r="53" s="6" customFormat="1" ht="16.5" customHeight="1">
      <c r="A53" s="132" t="s">
        <v>83</v>
      </c>
      <c r="B53" s="133"/>
      <c r="C53" s="134"/>
      <c r="D53" s="134"/>
      <c r="E53" s="135" t="s">
        <v>84</v>
      </c>
      <c r="F53" s="135"/>
      <c r="G53" s="135"/>
      <c r="H53" s="135"/>
      <c r="I53" s="135"/>
      <c r="J53" s="134"/>
      <c r="K53" s="135" t="s">
        <v>85</v>
      </c>
      <c r="L53" s="135"/>
      <c r="M53" s="135"/>
      <c r="N53" s="135"/>
      <c r="O53" s="135"/>
      <c r="P53" s="135"/>
      <c r="Q53" s="135"/>
      <c r="R53" s="135"/>
      <c r="S53" s="135"/>
      <c r="T53" s="135"/>
      <c r="U53" s="135"/>
      <c r="V53" s="135"/>
      <c r="W53" s="135"/>
      <c r="X53" s="135"/>
      <c r="Y53" s="135"/>
      <c r="Z53" s="135"/>
      <c r="AA53" s="135"/>
      <c r="AB53" s="135"/>
      <c r="AC53" s="135"/>
      <c r="AD53" s="135"/>
      <c r="AE53" s="135"/>
      <c r="AF53" s="135"/>
      <c r="AG53" s="136">
        <f>'SO 01 - SO 01 - TK směr V...'!J29</f>
        <v>0</v>
      </c>
      <c r="AH53" s="134"/>
      <c r="AI53" s="134"/>
      <c r="AJ53" s="134"/>
      <c r="AK53" s="134"/>
      <c r="AL53" s="134"/>
      <c r="AM53" s="134"/>
      <c r="AN53" s="136">
        <f>SUM(AG53,AT53)</f>
        <v>0</v>
      </c>
      <c r="AO53" s="134"/>
      <c r="AP53" s="134"/>
      <c r="AQ53" s="137" t="s">
        <v>86</v>
      </c>
      <c r="AR53" s="138"/>
      <c r="AS53" s="139">
        <v>0</v>
      </c>
      <c r="AT53" s="140">
        <f>ROUND(SUM(AV53:AW53),2)</f>
        <v>0</v>
      </c>
      <c r="AU53" s="141">
        <f>'SO 01 - SO 01 - TK směr V...'!P84</f>
        <v>0</v>
      </c>
      <c r="AV53" s="140">
        <f>'SO 01 - SO 01 - TK směr V...'!J32</f>
        <v>0</v>
      </c>
      <c r="AW53" s="140">
        <f>'SO 01 - SO 01 - TK směr V...'!J33</f>
        <v>0</v>
      </c>
      <c r="AX53" s="140">
        <f>'SO 01 - SO 01 - TK směr V...'!J34</f>
        <v>0</v>
      </c>
      <c r="AY53" s="140">
        <f>'SO 01 - SO 01 - TK směr V...'!J35</f>
        <v>0</v>
      </c>
      <c r="AZ53" s="140">
        <f>'SO 01 - SO 01 - TK směr V...'!F32</f>
        <v>0</v>
      </c>
      <c r="BA53" s="140">
        <f>'SO 01 - SO 01 - TK směr V...'!F33</f>
        <v>0</v>
      </c>
      <c r="BB53" s="140">
        <f>'SO 01 - SO 01 - TK směr V...'!F34</f>
        <v>0</v>
      </c>
      <c r="BC53" s="140">
        <f>'SO 01 - SO 01 - TK směr V...'!F35</f>
        <v>0</v>
      </c>
      <c r="BD53" s="142">
        <f>'SO 01 - SO 01 - TK směr V...'!F36</f>
        <v>0</v>
      </c>
      <c r="BT53" s="143" t="s">
        <v>82</v>
      </c>
      <c r="BV53" s="143" t="s">
        <v>75</v>
      </c>
      <c r="BW53" s="143" t="s">
        <v>87</v>
      </c>
      <c r="BX53" s="143" t="s">
        <v>81</v>
      </c>
      <c r="CL53" s="143" t="s">
        <v>21</v>
      </c>
    </row>
    <row r="54" s="6" customFormat="1" ht="16.5" customHeight="1">
      <c r="A54" s="132" t="s">
        <v>83</v>
      </c>
      <c r="B54" s="133"/>
      <c r="C54" s="134"/>
      <c r="D54" s="134"/>
      <c r="E54" s="135" t="s">
        <v>88</v>
      </c>
      <c r="F54" s="135"/>
      <c r="G54" s="135"/>
      <c r="H54" s="135"/>
      <c r="I54" s="135"/>
      <c r="J54" s="134"/>
      <c r="K54" s="135" t="s">
        <v>89</v>
      </c>
      <c r="L54" s="135"/>
      <c r="M54" s="135"/>
      <c r="N54" s="135"/>
      <c r="O54" s="135"/>
      <c r="P54" s="135"/>
      <c r="Q54" s="135"/>
      <c r="R54" s="135"/>
      <c r="S54" s="135"/>
      <c r="T54" s="135"/>
      <c r="U54" s="135"/>
      <c r="V54" s="135"/>
      <c r="W54" s="135"/>
      <c r="X54" s="135"/>
      <c r="Y54" s="135"/>
      <c r="Z54" s="135"/>
      <c r="AA54" s="135"/>
      <c r="AB54" s="135"/>
      <c r="AC54" s="135"/>
      <c r="AD54" s="135"/>
      <c r="AE54" s="135"/>
      <c r="AF54" s="135"/>
      <c r="AG54" s="136">
        <f>'SO 02 - SO 02 - TK směr P...'!J29</f>
        <v>0</v>
      </c>
      <c r="AH54" s="134"/>
      <c r="AI54" s="134"/>
      <c r="AJ54" s="134"/>
      <c r="AK54" s="134"/>
      <c r="AL54" s="134"/>
      <c r="AM54" s="134"/>
      <c r="AN54" s="136">
        <f>SUM(AG54,AT54)</f>
        <v>0</v>
      </c>
      <c r="AO54" s="134"/>
      <c r="AP54" s="134"/>
      <c r="AQ54" s="137" t="s">
        <v>86</v>
      </c>
      <c r="AR54" s="138"/>
      <c r="AS54" s="139">
        <v>0</v>
      </c>
      <c r="AT54" s="140">
        <f>ROUND(SUM(AV54:AW54),2)</f>
        <v>0</v>
      </c>
      <c r="AU54" s="141">
        <f>'SO 02 - SO 02 - TK směr P...'!P82</f>
        <v>0</v>
      </c>
      <c r="AV54" s="140">
        <f>'SO 02 - SO 02 - TK směr P...'!J32</f>
        <v>0</v>
      </c>
      <c r="AW54" s="140">
        <f>'SO 02 - SO 02 - TK směr P...'!J33</f>
        <v>0</v>
      </c>
      <c r="AX54" s="140">
        <f>'SO 02 - SO 02 - TK směr P...'!J34</f>
        <v>0</v>
      </c>
      <c r="AY54" s="140">
        <f>'SO 02 - SO 02 - TK směr P...'!J35</f>
        <v>0</v>
      </c>
      <c r="AZ54" s="140">
        <f>'SO 02 - SO 02 - TK směr P...'!F32</f>
        <v>0</v>
      </c>
      <c r="BA54" s="140">
        <f>'SO 02 - SO 02 - TK směr P...'!F33</f>
        <v>0</v>
      </c>
      <c r="BB54" s="140">
        <f>'SO 02 - SO 02 - TK směr P...'!F34</f>
        <v>0</v>
      </c>
      <c r="BC54" s="140">
        <f>'SO 02 - SO 02 - TK směr P...'!F35</f>
        <v>0</v>
      </c>
      <c r="BD54" s="142">
        <f>'SO 02 - SO 02 - TK směr P...'!F36</f>
        <v>0</v>
      </c>
      <c r="BT54" s="143" t="s">
        <v>82</v>
      </c>
      <c r="BV54" s="143" t="s">
        <v>75</v>
      </c>
      <c r="BW54" s="143" t="s">
        <v>90</v>
      </c>
      <c r="BX54" s="143" t="s">
        <v>81</v>
      </c>
      <c r="CL54" s="143" t="s">
        <v>21</v>
      </c>
    </row>
    <row r="55" s="6" customFormat="1" ht="16.5" customHeight="1">
      <c r="A55" s="132" t="s">
        <v>83</v>
      </c>
      <c r="B55" s="133"/>
      <c r="C55" s="134"/>
      <c r="D55" s="134"/>
      <c r="E55" s="135" t="s">
        <v>91</v>
      </c>
      <c r="F55" s="135"/>
      <c r="G55" s="135"/>
      <c r="H55" s="135"/>
      <c r="I55" s="135"/>
      <c r="J55" s="134"/>
      <c r="K55" s="135" t="s">
        <v>92</v>
      </c>
      <c r="L55" s="135"/>
      <c r="M55" s="135"/>
      <c r="N55" s="135"/>
      <c r="O55" s="135"/>
      <c r="P55" s="135"/>
      <c r="Q55" s="135"/>
      <c r="R55" s="135"/>
      <c r="S55" s="135"/>
      <c r="T55" s="135"/>
      <c r="U55" s="135"/>
      <c r="V55" s="135"/>
      <c r="W55" s="135"/>
      <c r="X55" s="135"/>
      <c r="Y55" s="135"/>
      <c r="Z55" s="135"/>
      <c r="AA55" s="135"/>
      <c r="AB55" s="135"/>
      <c r="AC55" s="135"/>
      <c r="AD55" s="135"/>
      <c r="AE55" s="135"/>
      <c r="AF55" s="135"/>
      <c r="AG55" s="136">
        <f>'SO 03 - SO 03 - TK směr D...'!J29</f>
        <v>0</v>
      </c>
      <c r="AH55" s="134"/>
      <c r="AI55" s="134"/>
      <c r="AJ55" s="134"/>
      <c r="AK55" s="134"/>
      <c r="AL55" s="134"/>
      <c r="AM55" s="134"/>
      <c r="AN55" s="136">
        <f>SUM(AG55,AT55)</f>
        <v>0</v>
      </c>
      <c r="AO55" s="134"/>
      <c r="AP55" s="134"/>
      <c r="AQ55" s="137" t="s">
        <v>86</v>
      </c>
      <c r="AR55" s="138"/>
      <c r="AS55" s="139">
        <v>0</v>
      </c>
      <c r="AT55" s="140">
        <f>ROUND(SUM(AV55:AW55),2)</f>
        <v>0</v>
      </c>
      <c r="AU55" s="141">
        <f>'SO 03 - SO 03 - TK směr D...'!P84</f>
        <v>0</v>
      </c>
      <c r="AV55" s="140">
        <f>'SO 03 - SO 03 - TK směr D...'!J32</f>
        <v>0</v>
      </c>
      <c r="AW55" s="140">
        <f>'SO 03 - SO 03 - TK směr D...'!J33</f>
        <v>0</v>
      </c>
      <c r="AX55" s="140">
        <f>'SO 03 - SO 03 - TK směr D...'!J34</f>
        <v>0</v>
      </c>
      <c r="AY55" s="140">
        <f>'SO 03 - SO 03 - TK směr D...'!J35</f>
        <v>0</v>
      </c>
      <c r="AZ55" s="140">
        <f>'SO 03 - SO 03 - TK směr D...'!F32</f>
        <v>0</v>
      </c>
      <c r="BA55" s="140">
        <f>'SO 03 - SO 03 - TK směr D...'!F33</f>
        <v>0</v>
      </c>
      <c r="BB55" s="140">
        <f>'SO 03 - SO 03 - TK směr D...'!F34</f>
        <v>0</v>
      </c>
      <c r="BC55" s="140">
        <f>'SO 03 - SO 03 - TK směr D...'!F35</f>
        <v>0</v>
      </c>
      <c r="BD55" s="142">
        <f>'SO 03 - SO 03 - TK směr D...'!F36</f>
        <v>0</v>
      </c>
      <c r="BT55" s="143" t="s">
        <v>82</v>
      </c>
      <c r="BV55" s="143" t="s">
        <v>75</v>
      </c>
      <c r="BW55" s="143" t="s">
        <v>93</v>
      </c>
      <c r="BX55" s="143" t="s">
        <v>81</v>
      </c>
      <c r="CL55" s="143" t="s">
        <v>21</v>
      </c>
    </row>
    <row r="56" s="6" customFormat="1" ht="16.5" customHeight="1">
      <c r="A56" s="132" t="s">
        <v>83</v>
      </c>
      <c r="B56" s="133"/>
      <c r="C56" s="134"/>
      <c r="D56" s="134"/>
      <c r="E56" s="135" t="s">
        <v>94</v>
      </c>
      <c r="F56" s="135"/>
      <c r="G56" s="135"/>
      <c r="H56" s="135"/>
      <c r="I56" s="135"/>
      <c r="J56" s="134"/>
      <c r="K56" s="135" t="s">
        <v>95</v>
      </c>
      <c r="L56" s="135"/>
      <c r="M56" s="135"/>
      <c r="N56" s="135"/>
      <c r="O56" s="135"/>
      <c r="P56" s="135"/>
      <c r="Q56" s="135"/>
      <c r="R56" s="135"/>
      <c r="S56" s="135"/>
      <c r="T56" s="135"/>
      <c r="U56" s="135"/>
      <c r="V56" s="135"/>
      <c r="W56" s="135"/>
      <c r="X56" s="135"/>
      <c r="Y56" s="135"/>
      <c r="Z56" s="135"/>
      <c r="AA56" s="135"/>
      <c r="AB56" s="135"/>
      <c r="AC56" s="135"/>
      <c r="AD56" s="135"/>
      <c r="AE56" s="135"/>
      <c r="AF56" s="135"/>
      <c r="AG56" s="136">
        <f>'SO 04 - SO 04 - Kusá kole...'!J29</f>
        <v>0</v>
      </c>
      <c r="AH56" s="134"/>
      <c r="AI56" s="134"/>
      <c r="AJ56" s="134"/>
      <c r="AK56" s="134"/>
      <c r="AL56" s="134"/>
      <c r="AM56" s="134"/>
      <c r="AN56" s="136">
        <f>SUM(AG56,AT56)</f>
        <v>0</v>
      </c>
      <c r="AO56" s="134"/>
      <c r="AP56" s="134"/>
      <c r="AQ56" s="137" t="s">
        <v>86</v>
      </c>
      <c r="AR56" s="138"/>
      <c r="AS56" s="139">
        <v>0</v>
      </c>
      <c r="AT56" s="140">
        <f>ROUND(SUM(AV56:AW56),2)</f>
        <v>0</v>
      </c>
      <c r="AU56" s="141">
        <f>'SO 04 - SO 04 - Kusá kole...'!P82</f>
        <v>0</v>
      </c>
      <c r="AV56" s="140">
        <f>'SO 04 - SO 04 - Kusá kole...'!J32</f>
        <v>0</v>
      </c>
      <c r="AW56" s="140">
        <f>'SO 04 - SO 04 - Kusá kole...'!J33</f>
        <v>0</v>
      </c>
      <c r="AX56" s="140">
        <f>'SO 04 - SO 04 - Kusá kole...'!J34</f>
        <v>0</v>
      </c>
      <c r="AY56" s="140">
        <f>'SO 04 - SO 04 - Kusá kole...'!J35</f>
        <v>0</v>
      </c>
      <c r="AZ56" s="140">
        <f>'SO 04 - SO 04 - Kusá kole...'!F32</f>
        <v>0</v>
      </c>
      <c r="BA56" s="140">
        <f>'SO 04 - SO 04 - Kusá kole...'!F33</f>
        <v>0</v>
      </c>
      <c r="BB56" s="140">
        <f>'SO 04 - SO 04 - Kusá kole...'!F34</f>
        <v>0</v>
      </c>
      <c r="BC56" s="140">
        <f>'SO 04 - SO 04 - Kusá kole...'!F35</f>
        <v>0</v>
      </c>
      <c r="BD56" s="142">
        <f>'SO 04 - SO 04 - Kusá kole...'!F36</f>
        <v>0</v>
      </c>
      <c r="BT56" s="143" t="s">
        <v>82</v>
      </c>
      <c r="BV56" s="143" t="s">
        <v>75</v>
      </c>
      <c r="BW56" s="143" t="s">
        <v>96</v>
      </c>
      <c r="BX56" s="143" t="s">
        <v>81</v>
      </c>
      <c r="CL56" s="143" t="s">
        <v>21</v>
      </c>
    </row>
    <row r="57" s="6" customFormat="1" ht="16.5" customHeight="1">
      <c r="A57" s="132" t="s">
        <v>83</v>
      </c>
      <c r="B57" s="133"/>
      <c r="C57" s="134"/>
      <c r="D57" s="134"/>
      <c r="E57" s="135" t="s">
        <v>97</v>
      </c>
      <c r="F57" s="135"/>
      <c r="G57" s="135"/>
      <c r="H57" s="135"/>
      <c r="I57" s="135"/>
      <c r="J57" s="134"/>
      <c r="K57" s="135" t="s">
        <v>98</v>
      </c>
      <c r="L57" s="135"/>
      <c r="M57" s="135"/>
      <c r="N57" s="135"/>
      <c r="O57" s="135"/>
      <c r="P57" s="135"/>
      <c r="Q57" s="135"/>
      <c r="R57" s="135"/>
      <c r="S57" s="135"/>
      <c r="T57" s="135"/>
      <c r="U57" s="135"/>
      <c r="V57" s="135"/>
      <c r="W57" s="135"/>
      <c r="X57" s="135"/>
      <c r="Y57" s="135"/>
      <c r="Z57" s="135"/>
      <c r="AA57" s="135"/>
      <c r="AB57" s="135"/>
      <c r="AC57" s="135"/>
      <c r="AD57" s="135"/>
      <c r="AE57" s="135"/>
      <c r="AF57" s="135"/>
      <c r="AG57" s="136">
        <f>'SO 05 - SO 05 - Panelová ...'!J29</f>
        <v>0</v>
      </c>
      <c r="AH57" s="134"/>
      <c r="AI57" s="134"/>
      <c r="AJ57" s="134"/>
      <c r="AK57" s="134"/>
      <c r="AL57" s="134"/>
      <c r="AM57" s="134"/>
      <c r="AN57" s="136">
        <f>SUM(AG57,AT57)</f>
        <v>0</v>
      </c>
      <c r="AO57" s="134"/>
      <c r="AP57" s="134"/>
      <c r="AQ57" s="137" t="s">
        <v>86</v>
      </c>
      <c r="AR57" s="138"/>
      <c r="AS57" s="139">
        <v>0</v>
      </c>
      <c r="AT57" s="140">
        <f>ROUND(SUM(AV57:AW57),2)</f>
        <v>0</v>
      </c>
      <c r="AU57" s="141">
        <f>'SO 05 - SO 05 - Panelová ...'!P84</f>
        <v>0</v>
      </c>
      <c r="AV57" s="140">
        <f>'SO 05 - SO 05 - Panelová ...'!J32</f>
        <v>0</v>
      </c>
      <c r="AW57" s="140">
        <f>'SO 05 - SO 05 - Panelová ...'!J33</f>
        <v>0</v>
      </c>
      <c r="AX57" s="140">
        <f>'SO 05 - SO 05 - Panelová ...'!J34</f>
        <v>0</v>
      </c>
      <c r="AY57" s="140">
        <f>'SO 05 - SO 05 - Panelová ...'!J35</f>
        <v>0</v>
      </c>
      <c r="AZ57" s="140">
        <f>'SO 05 - SO 05 - Panelová ...'!F32</f>
        <v>0</v>
      </c>
      <c r="BA57" s="140">
        <f>'SO 05 - SO 05 - Panelová ...'!F33</f>
        <v>0</v>
      </c>
      <c r="BB57" s="140">
        <f>'SO 05 - SO 05 - Panelová ...'!F34</f>
        <v>0</v>
      </c>
      <c r="BC57" s="140">
        <f>'SO 05 - SO 05 - Panelová ...'!F35</f>
        <v>0</v>
      </c>
      <c r="BD57" s="142">
        <f>'SO 05 - SO 05 - Panelová ...'!F36</f>
        <v>0</v>
      </c>
      <c r="BT57" s="143" t="s">
        <v>82</v>
      </c>
      <c r="BV57" s="143" t="s">
        <v>75</v>
      </c>
      <c r="BW57" s="143" t="s">
        <v>99</v>
      </c>
      <c r="BX57" s="143" t="s">
        <v>81</v>
      </c>
      <c r="CL57" s="143" t="s">
        <v>21</v>
      </c>
    </row>
    <row r="58" s="5" customFormat="1" ht="31.5" customHeight="1">
      <c r="A58" s="132" t="s">
        <v>83</v>
      </c>
      <c r="B58" s="119"/>
      <c r="C58" s="120"/>
      <c r="D58" s="121" t="s">
        <v>100</v>
      </c>
      <c r="E58" s="121"/>
      <c r="F58" s="121"/>
      <c r="G58" s="121"/>
      <c r="H58" s="121"/>
      <c r="I58" s="122"/>
      <c r="J58" s="121" t="s">
        <v>101</v>
      </c>
      <c r="K58" s="121"/>
      <c r="L58" s="121"/>
      <c r="M58" s="121"/>
      <c r="N58" s="121"/>
      <c r="O58" s="121"/>
      <c r="P58" s="121"/>
      <c r="Q58" s="121"/>
      <c r="R58" s="121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4">
        <f>'02 - Materiál dodávaný ob...'!J27</f>
        <v>0</v>
      </c>
      <c r="AH58" s="122"/>
      <c r="AI58" s="122"/>
      <c r="AJ58" s="122"/>
      <c r="AK58" s="122"/>
      <c r="AL58" s="122"/>
      <c r="AM58" s="122"/>
      <c r="AN58" s="124">
        <f>SUM(AG58,AT58)</f>
        <v>0</v>
      </c>
      <c r="AO58" s="122"/>
      <c r="AP58" s="122"/>
      <c r="AQ58" s="125" t="s">
        <v>79</v>
      </c>
      <c r="AR58" s="126"/>
      <c r="AS58" s="127">
        <v>0</v>
      </c>
      <c r="AT58" s="128">
        <f>ROUND(SUM(AV58:AW58),2)</f>
        <v>0</v>
      </c>
      <c r="AU58" s="129">
        <f>'02 - Materiál dodávaný ob...'!P78</f>
        <v>0</v>
      </c>
      <c r="AV58" s="128">
        <f>'02 - Materiál dodávaný ob...'!J30</f>
        <v>0</v>
      </c>
      <c r="AW58" s="128">
        <f>'02 - Materiál dodávaný ob...'!J31</f>
        <v>0</v>
      </c>
      <c r="AX58" s="128">
        <f>'02 - Materiál dodávaný ob...'!J32</f>
        <v>0</v>
      </c>
      <c r="AY58" s="128">
        <f>'02 - Materiál dodávaný ob...'!J33</f>
        <v>0</v>
      </c>
      <c r="AZ58" s="128">
        <f>'02 - Materiál dodávaný ob...'!F30</f>
        <v>0</v>
      </c>
      <c r="BA58" s="128">
        <f>'02 - Materiál dodávaný ob...'!F31</f>
        <v>0</v>
      </c>
      <c r="BB58" s="128">
        <f>'02 - Materiál dodávaný ob...'!F32</f>
        <v>0</v>
      </c>
      <c r="BC58" s="128">
        <f>'02 - Materiál dodávaný ob...'!F33</f>
        <v>0</v>
      </c>
      <c r="BD58" s="130">
        <f>'02 - Materiál dodávaný ob...'!F34</f>
        <v>0</v>
      </c>
      <c r="BT58" s="131" t="s">
        <v>80</v>
      </c>
      <c r="BV58" s="131" t="s">
        <v>75</v>
      </c>
      <c r="BW58" s="131" t="s">
        <v>102</v>
      </c>
      <c r="BX58" s="131" t="s">
        <v>7</v>
      </c>
      <c r="CL58" s="131" t="s">
        <v>21</v>
      </c>
      <c r="CM58" s="131" t="s">
        <v>82</v>
      </c>
    </row>
    <row r="59" s="5" customFormat="1" ht="16.5" customHeight="1">
      <c r="A59" s="132" t="s">
        <v>83</v>
      </c>
      <c r="B59" s="119"/>
      <c r="C59" s="120"/>
      <c r="D59" s="121" t="s">
        <v>103</v>
      </c>
      <c r="E59" s="121"/>
      <c r="F59" s="121"/>
      <c r="G59" s="121"/>
      <c r="H59" s="121"/>
      <c r="I59" s="122"/>
      <c r="J59" s="121" t="s">
        <v>104</v>
      </c>
      <c r="K59" s="121"/>
      <c r="L59" s="121"/>
      <c r="M59" s="121"/>
      <c r="N59" s="121"/>
      <c r="O59" s="121"/>
      <c r="P59" s="121"/>
      <c r="Q59" s="121"/>
      <c r="R59" s="121"/>
      <c r="S59" s="121"/>
      <c r="T59" s="121"/>
      <c r="U59" s="121"/>
      <c r="V59" s="121"/>
      <c r="W59" s="121"/>
      <c r="X59" s="121"/>
      <c r="Y59" s="121"/>
      <c r="Z59" s="121"/>
      <c r="AA59" s="121"/>
      <c r="AB59" s="121"/>
      <c r="AC59" s="121"/>
      <c r="AD59" s="121"/>
      <c r="AE59" s="121"/>
      <c r="AF59" s="121"/>
      <c r="AG59" s="124">
        <f>'03 - VRN'!J27</f>
        <v>0</v>
      </c>
      <c r="AH59" s="122"/>
      <c r="AI59" s="122"/>
      <c r="AJ59" s="122"/>
      <c r="AK59" s="122"/>
      <c r="AL59" s="122"/>
      <c r="AM59" s="122"/>
      <c r="AN59" s="124">
        <f>SUM(AG59,AT59)</f>
        <v>0</v>
      </c>
      <c r="AO59" s="122"/>
      <c r="AP59" s="122"/>
      <c r="AQ59" s="125" t="s">
        <v>79</v>
      </c>
      <c r="AR59" s="126"/>
      <c r="AS59" s="144">
        <v>0</v>
      </c>
      <c r="AT59" s="145">
        <f>ROUND(SUM(AV59:AW59),2)</f>
        <v>0</v>
      </c>
      <c r="AU59" s="146">
        <f>'03 - VRN'!P77</f>
        <v>0</v>
      </c>
      <c r="AV59" s="145">
        <f>'03 - VRN'!J30</f>
        <v>0</v>
      </c>
      <c r="AW59" s="145">
        <f>'03 - VRN'!J31</f>
        <v>0</v>
      </c>
      <c r="AX59" s="145">
        <f>'03 - VRN'!J32</f>
        <v>0</v>
      </c>
      <c r="AY59" s="145">
        <f>'03 - VRN'!J33</f>
        <v>0</v>
      </c>
      <c r="AZ59" s="145">
        <f>'03 - VRN'!F30</f>
        <v>0</v>
      </c>
      <c r="BA59" s="145">
        <f>'03 - VRN'!F31</f>
        <v>0</v>
      </c>
      <c r="BB59" s="145">
        <f>'03 - VRN'!F32</f>
        <v>0</v>
      </c>
      <c r="BC59" s="145">
        <f>'03 - VRN'!F33</f>
        <v>0</v>
      </c>
      <c r="BD59" s="147">
        <f>'03 - VRN'!F34</f>
        <v>0</v>
      </c>
      <c r="BT59" s="131" t="s">
        <v>80</v>
      </c>
      <c r="BV59" s="131" t="s">
        <v>75</v>
      </c>
      <c r="BW59" s="131" t="s">
        <v>105</v>
      </c>
      <c r="BX59" s="131" t="s">
        <v>7</v>
      </c>
      <c r="CL59" s="131" t="s">
        <v>21</v>
      </c>
      <c r="CM59" s="131" t="s">
        <v>82</v>
      </c>
    </row>
    <row r="60" s="1" customFormat="1" ht="30" customHeight="1">
      <c r="B60" s="46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4"/>
      <c r="Z60" s="74"/>
      <c r="AA60" s="74"/>
      <c r="AB60" s="74"/>
      <c r="AC60" s="74"/>
      <c r="AD60" s="74"/>
      <c r="AE60" s="74"/>
      <c r="AF60" s="74"/>
      <c r="AG60" s="74"/>
      <c r="AH60" s="74"/>
      <c r="AI60" s="74"/>
      <c r="AJ60" s="74"/>
      <c r="AK60" s="74"/>
      <c r="AL60" s="74"/>
      <c r="AM60" s="74"/>
      <c r="AN60" s="74"/>
      <c r="AO60" s="74"/>
      <c r="AP60" s="74"/>
      <c r="AQ60" s="74"/>
      <c r="AR60" s="72"/>
    </row>
    <row r="61" s="1" customFormat="1" ht="6.96" customHeight="1">
      <c r="B61" s="67"/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  <c r="AN61" s="68"/>
      <c r="AO61" s="68"/>
      <c r="AP61" s="68"/>
      <c r="AQ61" s="68"/>
      <c r="AR61" s="72"/>
    </row>
  </sheetData>
  <sheetProtection sheet="1" formatColumns="0" formatRows="0" objects="1" scenarios="1" spinCount="100000" saltValue="iEW4aVQcpX0lkdhw8wUmEv90iQNx2yi5opLercUBnWXMd3uGen66iVdMU5wmOuzNnIVQodExxTBQWao0K7KP9Q==" hashValue="0Hgwy0a2g0/6d1UV73atBa1jzJ6jB2b42TRUaiIY6JZSx97bySucwjXNfp9/S5Qsh+CJay5NOqDyoZhSs9L+xA==" algorithmName="SHA-512" password="CC35"/>
  <mergeCells count="69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AN54:AP54"/>
    <mergeCell ref="AG54:AM54"/>
    <mergeCell ref="E54:I54"/>
    <mergeCell ref="K54:AF54"/>
    <mergeCell ref="AN55:AP55"/>
    <mergeCell ref="AG55:AM55"/>
    <mergeCell ref="E55:I55"/>
    <mergeCell ref="K55:AF55"/>
    <mergeCell ref="AN56:AP56"/>
    <mergeCell ref="AG56:AM56"/>
    <mergeCell ref="E56:I56"/>
    <mergeCell ref="K56:AF56"/>
    <mergeCell ref="AN57:AP57"/>
    <mergeCell ref="AG57:AM57"/>
    <mergeCell ref="E57:I57"/>
    <mergeCell ref="K57:AF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3" location="'SO 01 - SO 01 - TK směr V...'!C2" display="/"/>
    <hyperlink ref="A54" location="'SO 02 - SO 02 - TK směr P...'!C2" display="/"/>
    <hyperlink ref="A55" location="'SO 03 - SO 03 - TK směr D...'!C2" display="/"/>
    <hyperlink ref="A56" location="'SO 04 - SO 04 - Kusá kole...'!C2" display="/"/>
    <hyperlink ref="A57" location="'SO 05 - SO 05 - Panelová ...'!C2" display="/"/>
    <hyperlink ref="A58" location="'02 - Materiál dodávaný ob...'!C2" display="/"/>
    <hyperlink ref="A59" location="'03 - VRN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106</v>
      </c>
      <c r="G1" s="151" t="s">
        <v>107</v>
      </c>
      <c r="H1" s="151"/>
      <c r="I1" s="152"/>
      <c r="J1" s="151" t="s">
        <v>108</v>
      </c>
      <c r="K1" s="150" t="s">
        <v>109</v>
      </c>
      <c r="L1" s="151" t="s">
        <v>110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87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82</v>
      </c>
    </row>
    <row r="4" ht="36.96" customHeight="1">
      <c r="B4" s="28"/>
      <c r="C4" s="29"/>
      <c r="D4" s="30" t="s">
        <v>111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zakázky'!K6</f>
        <v>Opravy železničního svršku v dopravně Mikulášovice d.n.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112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113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114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115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21</v>
      </c>
      <c r="G13" s="47"/>
      <c r="H13" s="47"/>
      <c r="I13" s="158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58" t="s">
        <v>25</v>
      </c>
      <c r="J14" s="159" t="str">
        <f>'Rekapitulace zakázky'!AN8</f>
        <v>25. 9. 2018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58" t="s">
        <v>28</v>
      </c>
      <c r="J16" s="35" t="s">
        <v>29</v>
      </c>
      <c r="K16" s="51"/>
    </row>
    <row r="17" s="1" customFormat="1" ht="18" customHeight="1">
      <c r="B17" s="46"/>
      <c r="C17" s="47"/>
      <c r="D17" s="47"/>
      <c r="E17" s="35" t="s">
        <v>30</v>
      </c>
      <c r="F17" s="47"/>
      <c r="G17" s="47"/>
      <c r="H17" s="47"/>
      <c r="I17" s="158" t="s">
        <v>31</v>
      </c>
      <c r="J17" s="35" t="s">
        <v>32</v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33</v>
      </c>
      <c r="E19" s="47"/>
      <c r="F19" s="47"/>
      <c r="G19" s="47"/>
      <c r="H19" s="47"/>
      <c r="I19" s="158" t="s">
        <v>28</v>
      </c>
      <c r="J19" s="35" t="str">
        <f>IF('Rekapitulace zakázky'!AN13="Vyplň údaj","",IF('Rekapitulace zakázky'!AN13="","",'Rekapitulace zakázky'!AN13))</f>
        <v/>
      </c>
      <c r="K19" s="51"/>
    </row>
    <row r="20" s="1" customFormat="1" ht="18" customHeight="1">
      <c r="B20" s="46"/>
      <c r="C20" s="47"/>
      <c r="D20" s="47"/>
      <c r="E20" s="35" t="str">
        <f>IF('Rekapitulace zakázky'!E14="Vyplň údaj","",IF('Rekapitulace zakázky'!E14="","",'Rekapitulace zakázky'!E14))</f>
        <v/>
      </c>
      <c r="F20" s="47"/>
      <c r="G20" s="47"/>
      <c r="H20" s="47"/>
      <c r="I20" s="158" t="s">
        <v>31</v>
      </c>
      <c r="J20" s="35" t="str">
        <f>IF('Rekapitulace zakázky'!AN14="Vyplň údaj","",IF('Rekapitulace zakázky'!AN14="","",'Rekapitulace zakázky'!AN14))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35</v>
      </c>
      <c r="E22" s="47"/>
      <c r="F22" s="47"/>
      <c r="G22" s="47"/>
      <c r="H22" s="47"/>
      <c r="I22" s="158" t="s">
        <v>28</v>
      </c>
      <c r="J22" s="35" t="str">
        <f>IF('Rekapitulace zakázky'!AN16="","",'Rekapitulace zakázky'!AN16)</f>
        <v/>
      </c>
      <c r="K22" s="51"/>
    </row>
    <row r="23" s="1" customFormat="1" ht="18" customHeight="1">
      <c r="B23" s="46"/>
      <c r="C23" s="47"/>
      <c r="D23" s="47"/>
      <c r="E23" s="35" t="str">
        <f>IF('Rekapitulace zakázky'!E17="","",'Rekapitulace zakázky'!E17)</f>
        <v xml:space="preserve"> </v>
      </c>
      <c r="F23" s="47"/>
      <c r="G23" s="47"/>
      <c r="H23" s="47"/>
      <c r="I23" s="158" t="s">
        <v>31</v>
      </c>
      <c r="J23" s="35" t="str">
        <f>IF('Rekapitulace zakázky'!AN17="","",'Rekapitulace zakázky'!AN17)</f>
        <v/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38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21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39</v>
      </c>
      <c r="E29" s="47"/>
      <c r="F29" s="47"/>
      <c r="G29" s="47"/>
      <c r="H29" s="47"/>
      <c r="I29" s="156"/>
      <c r="J29" s="167">
        <f>ROUND(J84,2)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41</v>
      </c>
      <c r="G31" s="47"/>
      <c r="H31" s="47"/>
      <c r="I31" s="168" t="s">
        <v>40</v>
      </c>
      <c r="J31" s="52" t="s">
        <v>42</v>
      </c>
      <c r="K31" s="51"/>
    </row>
    <row r="32" s="1" customFormat="1" ht="14.4" customHeight="1">
      <c r="B32" s="46"/>
      <c r="C32" s="47"/>
      <c r="D32" s="55" t="s">
        <v>43</v>
      </c>
      <c r="E32" s="55" t="s">
        <v>44</v>
      </c>
      <c r="F32" s="169">
        <f>ROUND(SUM(BE84:BE141), 2)</f>
        <v>0</v>
      </c>
      <c r="G32" s="47"/>
      <c r="H32" s="47"/>
      <c r="I32" s="170">
        <v>0.20999999999999999</v>
      </c>
      <c r="J32" s="169">
        <f>ROUND(ROUND((SUM(BE84:BE141)), 2)*I32, 2)</f>
        <v>0</v>
      </c>
      <c r="K32" s="51"/>
    </row>
    <row r="33" s="1" customFormat="1" ht="14.4" customHeight="1">
      <c r="B33" s="46"/>
      <c r="C33" s="47"/>
      <c r="D33" s="47"/>
      <c r="E33" s="55" t="s">
        <v>45</v>
      </c>
      <c r="F33" s="169">
        <f>ROUND(SUM(BF84:BF141), 2)</f>
        <v>0</v>
      </c>
      <c r="G33" s="47"/>
      <c r="H33" s="47"/>
      <c r="I33" s="170">
        <v>0.14999999999999999</v>
      </c>
      <c r="J33" s="169">
        <f>ROUND(ROUND((SUM(BF84:BF141)),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46</v>
      </c>
      <c r="F34" s="169">
        <f>ROUND(SUM(BG84:BG141), 2)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47</v>
      </c>
      <c r="F35" s="169">
        <f>ROUND(SUM(BH84:BH141),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48</v>
      </c>
      <c r="F36" s="169">
        <f>ROUND(SUM(BI84:BI141),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49</v>
      </c>
      <c r="E38" s="98"/>
      <c r="F38" s="98"/>
      <c r="G38" s="173" t="s">
        <v>50</v>
      </c>
      <c r="H38" s="174" t="s">
        <v>51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116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Opravy železničního svršku v dopravně Mikulášovice d.n.</v>
      </c>
      <c r="F47" s="40"/>
      <c r="G47" s="40"/>
      <c r="H47" s="40"/>
      <c r="I47" s="156"/>
      <c r="J47" s="47"/>
      <c r="K47" s="51"/>
    </row>
    <row r="48">
      <c r="B48" s="28"/>
      <c r="C48" s="40" t="s">
        <v>112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113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114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>SO 01 - SO 01 - TK směr V. Šenov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>dopravna Mikulášovice d.n.</v>
      </c>
      <c r="G53" s="47"/>
      <c r="H53" s="47"/>
      <c r="I53" s="158" t="s">
        <v>25</v>
      </c>
      <c r="J53" s="159" t="str">
        <f>IF(J14="","",J14)</f>
        <v>25. 9. 2018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>SŽDC s.o., OŘ Ústí n.L., ST Ústí n.L.</v>
      </c>
      <c r="G55" s="47"/>
      <c r="H55" s="47"/>
      <c r="I55" s="158" t="s">
        <v>35</v>
      </c>
      <c r="J55" s="44" t="str">
        <f>E23</f>
        <v xml:space="preserve"> </v>
      </c>
      <c r="K55" s="51"/>
    </row>
    <row r="56" s="1" customFormat="1" ht="14.4" customHeight="1">
      <c r="B56" s="46"/>
      <c r="C56" s="40" t="s">
        <v>33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117</v>
      </c>
      <c r="D58" s="171"/>
      <c r="E58" s="171"/>
      <c r="F58" s="171"/>
      <c r="G58" s="171"/>
      <c r="H58" s="171"/>
      <c r="I58" s="185"/>
      <c r="J58" s="186" t="s">
        <v>118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119</v>
      </c>
      <c r="D60" s="47"/>
      <c r="E60" s="47"/>
      <c r="F60" s="47"/>
      <c r="G60" s="47"/>
      <c r="H60" s="47"/>
      <c r="I60" s="156"/>
      <c r="J60" s="167">
        <f>J84</f>
        <v>0</v>
      </c>
      <c r="K60" s="51"/>
      <c r="AU60" s="24" t="s">
        <v>120</v>
      </c>
    </row>
    <row r="61" s="8" customFormat="1" ht="24.96" customHeight="1">
      <c r="B61" s="189"/>
      <c r="C61" s="190"/>
      <c r="D61" s="191" t="s">
        <v>121</v>
      </c>
      <c r="E61" s="192"/>
      <c r="F61" s="192"/>
      <c r="G61" s="192"/>
      <c r="H61" s="192"/>
      <c r="I61" s="193"/>
      <c r="J61" s="194">
        <f>J85</f>
        <v>0</v>
      </c>
      <c r="K61" s="195"/>
    </row>
    <row r="62" s="9" customFormat="1" ht="19.92" customHeight="1">
      <c r="B62" s="196"/>
      <c r="C62" s="197"/>
      <c r="D62" s="198" t="s">
        <v>122</v>
      </c>
      <c r="E62" s="199"/>
      <c r="F62" s="199"/>
      <c r="G62" s="199"/>
      <c r="H62" s="199"/>
      <c r="I62" s="200"/>
      <c r="J62" s="201">
        <f>J86</f>
        <v>0</v>
      </c>
      <c r="K62" s="202"/>
    </row>
    <row r="63" s="1" customFormat="1" ht="21.84" customHeight="1">
      <c r="B63" s="46"/>
      <c r="C63" s="47"/>
      <c r="D63" s="47"/>
      <c r="E63" s="47"/>
      <c r="F63" s="47"/>
      <c r="G63" s="47"/>
      <c r="H63" s="47"/>
      <c r="I63" s="156"/>
      <c r="J63" s="47"/>
      <c r="K63" s="51"/>
    </row>
    <row r="64" s="1" customFormat="1" ht="6.96" customHeight="1">
      <c r="B64" s="67"/>
      <c r="C64" s="68"/>
      <c r="D64" s="68"/>
      <c r="E64" s="68"/>
      <c r="F64" s="68"/>
      <c r="G64" s="68"/>
      <c r="H64" s="68"/>
      <c r="I64" s="178"/>
      <c r="J64" s="68"/>
      <c r="K64" s="69"/>
    </row>
    <row r="68" s="1" customFormat="1" ht="6.96" customHeight="1">
      <c r="B68" s="70"/>
      <c r="C68" s="71"/>
      <c r="D68" s="71"/>
      <c r="E68" s="71"/>
      <c r="F68" s="71"/>
      <c r="G68" s="71"/>
      <c r="H68" s="71"/>
      <c r="I68" s="181"/>
      <c r="J68" s="71"/>
      <c r="K68" s="71"/>
      <c r="L68" s="72"/>
    </row>
    <row r="69" s="1" customFormat="1" ht="36.96" customHeight="1">
      <c r="B69" s="46"/>
      <c r="C69" s="73" t="s">
        <v>123</v>
      </c>
      <c r="D69" s="74"/>
      <c r="E69" s="74"/>
      <c r="F69" s="74"/>
      <c r="G69" s="74"/>
      <c r="H69" s="74"/>
      <c r="I69" s="203"/>
      <c r="J69" s="74"/>
      <c r="K69" s="74"/>
      <c r="L69" s="72"/>
    </row>
    <row r="70" s="1" customFormat="1" ht="6.96" customHeight="1">
      <c r="B70" s="46"/>
      <c r="C70" s="74"/>
      <c r="D70" s="74"/>
      <c r="E70" s="74"/>
      <c r="F70" s="74"/>
      <c r="G70" s="74"/>
      <c r="H70" s="74"/>
      <c r="I70" s="203"/>
      <c r="J70" s="74"/>
      <c r="K70" s="74"/>
      <c r="L70" s="72"/>
    </row>
    <row r="71" s="1" customFormat="1" ht="14.4" customHeight="1">
      <c r="B71" s="46"/>
      <c r="C71" s="76" t="s">
        <v>18</v>
      </c>
      <c r="D71" s="74"/>
      <c r="E71" s="74"/>
      <c r="F71" s="74"/>
      <c r="G71" s="74"/>
      <c r="H71" s="74"/>
      <c r="I71" s="203"/>
      <c r="J71" s="74"/>
      <c r="K71" s="74"/>
      <c r="L71" s="72"/>
    </row>
    <row r="72" s="1" customFormat="1" ht="16.5" customHeight="1">
      <c r="B72" s="46"/>
      <c r="C72" s="74"/>
      <c r="D72" s="74"/>
      <c r="E72" s="204" t="str">
        <f>E7</f>
        <v>Opravy železničního svršku v dopravně Mikulášovice d.n.</v>
      </c>
      <c r="F72" s="76"/>
      <c r="G72" s="76"/>
      <c r="H72" s="76"/>
      <c r="I72" s="203"/>
      <c r="J72" s="74"/>
      <c r="K72" s="74"/>
      <c r="L72" s="72"/>
    </row>
    <row r="73">
      <c r="B73" s="28"/>
      <c r="C73" s="76" t="s">
        <v>112</v>
      </c>
      <c r="D73" s="205"/>
      <c r="E73" s="205"/>
      <c r="F73" s="205"/>
      <c r="G73" s="205"/>
      <c r="H73" s="205"/>
      <c r="I73" s="148"/>
      <c r="J73" s="205"/>
      <c r="K73" s="205"/>
      <c r="L73" s="206"/>
    </row>
    <row r="74" s="1" customFormat="1" ht="16.5" customHeight="1">
      <c r="B74" s="46"/>
      <c r="C74" s="74"/>
      <c r="D74" s="74"/>
      <c r="E74" s="204" t="s">
        <v>113</v>
      </c>
      <c r="F74" s="74"/>
      <c r="G74" s="74"/>
      <c r="H74" s="74"/>
      <c r="I74" s="203"/>
      <c r="J74" s="74"/>
      <c r="K74" s="74"/>
      <c r="L74" s="72"/>
    </row>
    <row r="75" s="1" customFormat="1" ht="14.4" customHeight="1">
      <c r="B75" s="46"/>
      <c r="C75" s="76" t="s">
        <v>114</v>
      </c>
      <c r="D75" s="74"/>
      <c r="E75" s="74"/>
      <c r="F75" s="74"/>
      <c r="G75" s="74"/>
      <c r="H75" s="74"/>
      <c r="I75" s="203"/>
      <c r="J75" s="74"/>
      <c r="K75" s="74"/>
      <c r="L75" s="72"/>
    </row>
    <row r="76" s="1" customFormat="1" ht="17.25" customHeight="1">
      <c r="B76" s="46"/>
      <c r="C76" s="74"/>
      <c r="D76" s="74"/>
      <c r="E76" s="82" t="str">
        <f>E11</f>
        <v>SO 01 - SO 01 - TK směr V. Šenov</v>
      </c>
      <c r="F76" s="74"/>
      <c r="G76" s="74"/>
      <c r="H76" s="74"/>
      <c r="I76" s="203"/>
      <c r="J76" s="74"/>
      <c r="K76" s="74"/>
      <c r="L76" s="72"/>
    </row>
    <row r="77" s="1" customFormat="1" ht="6.96" customHeight="1">
      <c r="B77" s="46"/>
      <c r="C77" s="74"/>
      <c r="D77" s="74"/>
      <c r="E77" s="74"/>
      <c r="F77" s="74"/>
      <c r="G77" s="74"/>
      <c r="H77" s="74"/>
      <c r="I77" s="203"/>
      <c r="J77" s="74"/>
      <c r="K77" s="74"/>
      <c r="L77" s="72"/>
    </row>
    <row r="78" s="1" customFormat="1" ht="18" customHeight="1">
      <c r="B78" s="46"/>
      <c r="C78" s="76" t="s">
        <v>23</v>
      </c>
      <c r="D78" s="74"/>
      <c r="E78" s="74"/>
      <c r="F78" s="207" t="str">
        <f>F14</f>
        <v>dopravna Mikulášovice d.n.</v>
      </c>
      <c r="G78" s="74"/>
      <c r="H78" s="74"/>
      <c r="I78" s="208" t="s">
        <v>25</v>
      </c>
      <c r="J78" s="85" t="str">
        <f>IF(J14="","",J14)</f>
        <v>25. 9. 2018</v>
      </c>
      <c r="K78" s="74"/>
      <c r="L78" s="72"/>
    </row>
    <row r="79" s="1" customFormat="1" ht="6.96" customHeight="1">
      <c r="B79" s="46"/>
      <c r="C79" s="74"/>
      <c r="D79" s="74"/>
      <c r="E79" s="74"/>
      <c r="F79" s="74"/>
      <c r="G79" s="74"/>
      <c r="H79" s="74"/>
      <c r="I79" s="203"/>
      <c r="J79" s="74"/>
      <c r="K79" s="74"/>
      <c r="L79" s="72"/>
    </row>
    <row r="80" s="1" customFormat="1">
      <c r="B80" s="46"/>
      <c r="C80" s="76" t="s">
        <v>27</v>
      </c>
      <c r="D80" s="74"/>
      <c r="E80" s="74"/>
      <c r="F80" s="207" t="str">
        <f>E17</f>
        <v>SŽDC s.o., OŘ Ústí n.L., ST Ústí n.L.</v>
      </c>
      <c r="G80" s="74"/>
      <c r="H80" s="74"/>
      <c r="I80" s="208" t="s">
        <v>35</v>
      </c>
      <c r="J80" s="207" t="str">
        <f>E23</f>
        <v xml:space="preserve"> </v>
      </c>
      <c r="K80" s="74"/>
      <c r="L80" s="72"/>
    </row>
    <row r="81" s="1" customFormat="1" ht="14.4" customHeight="1">
      <c r="B81" s="46"/>
      <c r="C81" s="76" t="s">
        <v>33</v>
      </c>
      <c r="D81" s="74"/>
      <c r="E81" s="74"/>
      <c r="F81" s="207" t="str">
        <f>IF(E20="","",E20)</f>
        <v/>
      </c>
      <c r="G81" s="74"/>
      <c r="H81" s="74"/>
      <c r="I81" s="203"/>
      <c r="J81" s="74"/>
      <c r="K81" s="74"/>
      <c r="L81" s="72"/>
    </row>
    <row r="82" s="1" customFormat="1" ht="10.32" customHeight="1">
      <c r="B82" s="46"/>
      <c r="C82" s="74"/>
      <c r="D82" s="74"/>
      <c r="E82" s="74"/>
      <c r="F82" s="74"/>
      <c r="G82" s="74"/>
      <c r="H82" s="74"/>
      <c r="I82" s="203"/>
      <c r="J82" s="74"/>
      <c r="K82" s="74"/>
      <c r="L82" s="72"/>
    </row>
    <row r="83" s="10" customFormat="1" ht="29.28" customHeight="1">
      <c r="B83" s="209"/>
      <c r="C83" s="210" t="s">
        <v>124</v>
      </c>
      <c r="D83" s="211" t="s">
        <v>58</v>
      </c>
      <c r="E83" s="211" t="s">
        <v>54</v>
      </c>
      <c r="F83" s="211" t="s">
        <v>125</v>
      </c>
      <c r="G83" s="211" t="s">
        <v>126</v>
      </c>
      <c r="H83" s="211" t="s">
        <v>127</v>
      </c>
      <c r="I83" s="212" t="s">
        <v>128</v>
      </c>
      <c r="J83" s="211" t="s">
        <v>118</v>
      </c>
      <c r="K83" s="213" t="s">
        <v>129</v>
      </c>
      <c r="L83" s="214"/>
      <c r="M83" s="102" t="s">
        <v>130</v>
      </c>
      <c r="N83" s="103" t="s">
        <v>43</v>
      </c>
      <c r="O83" s="103" t="s">
        <v>131</v>
      </c>
      <c r="P83" s="103" t="s">
        <v>132</v>
      </c>
      <c r="Q83" s="103" t="s">
        <v>133</v>
      </c>
      <c r="R83" s="103" t="s">
        <v>134</v>
      </c>
      <c r="S83" s="103" t="s">
        <v>135</v>
      </c>
      <c r="T83" s="104" t="s">
        <v>136</v>
      </c>
    </row>
    <row r="84" s="1" customFormat="1" ht="29.28" customHeight="1">
      <c r="B84" s="46"/>
      <c r="C84" s="108" t="s">
        <v>119</v>
      </c>
      <c r="D84" s="74"/>
      <c r="E84" s="74"/>
      <c r="F84" s="74"/>
      <c r="G84" s="74"/>
      <c r="H84" s="74"/>
      <c r="I84" s="203"/>
      <c r="J84" s="215">
        <f>BK84</f>
        <v>0</v>
      </c>
      <c r="K84" s="74"/>
      <c r="L84" s="72"/>
      <c r="M84" s="105"/>
      <c r="N84" s="106"/>
      <c r="O84" s="106"/>
      <c r="P84" s="216">
        <f>P85</f>
        <v>0</v>
      </c>
      <c r="Q84" s="106"/>
      <c r="R84" s="216">
        <f>R85</f>
        <v>57.70928</v>
      </c>
      <c r="S84" s="106"/>
      <c r="T84" s="217">
        <f>T85</f>
        <v>0</v>
      </c>
      <c r="AT84" s="24" t="s">
        <v>72</v>
      </c>
      <c r="AU84" s="24" t="s">
        <v>120</v>
      </c>
      <c r="BK84" s="218">
        <f>BK85</f>
        <v>0</v>
      </c>
    </row>
    <row r="85" s="11" customFormat="1" ht="37.44" customHeight="1">
      <c r="B85" s="219"/>
      <c r="C85" s="220"/>
      <c r="D85" s="221" t="s">
        <v>72</v>
      </c>
      <c r="E85" s="222" t="s">
        <v>137</v>
      </c>
      <c r="F85" s="222" t="s">
        <v>138</v>
      </c>
      <c r="G85" s="220"/>
      <c r="H85" s="220"/>
      <c r="I85" s="223"/>
      <c r="J85" s="224">
        <f>BK85</f>
        <v>0</v>
      </c>
      <c r="K85" s="220"/>
      <c r="L85" s="225"/>
      <c r="M85" s="226"/>
      <c r="N85" s="227"/>
      <c r="O85" s="227"/>
      <c r="P85" s="228">
        <f>P86</f>
        <v>0</v>
      </c>
      <c r="Q85" s="227"/>
      <c r="R85" s="228">
        <f>R86</f>
        <v>57.70928</v>
      </c>
      <c r="S85" s="227"/>
      <c r="T85" s="229">
        <f>T86</f>
        <v>0</v>
      </c>
      <c r="AR85" s="230" t="s">
        <v>80</v>
      </c>
      <c r="AT85" s="231" t="s">
        <v>72</v>
      </c>
      <c r="AU85" s="231" t="s">
        <v>73</v>
      </c>
      <c r="AY85" s="230" t="s">
        <v>139</v>
      </c>
      <c r="BK85" s="232">
        <f>BK86</f>
        <v>0</v>
      </c>
    </row>
    <row r="86" s="11" customFormat="1" ht="19.92" customHeight="1">
      <c r="B86" s="219"/>
      <c r="C86" s="220"/>
      <c r="D86" s="221" t="s">
        <v>72</v>
      </c>
      <c r="E86" s="233" t="s">
        <v>140</v>
      </c>
      <c r="F86" s="233" t="s">
        <v>141</v>
      </c>
      <c r="G86" s="220"/>
      <c r="H86" s="220"/>
      <c r="I86" s="223"/>
      <c r="J86" s="234">
        <f>BK86</f>
        <v>0</v>
      </c>
      <c r="K86" s="220"/>
      <c r="L86" s="225"/>
      <c r="M86" s="226"/>
      <c r="N86" s="227"/>
      <c r="O86" s="227"/>
      <c r="P86" s="228">
        <f>SUM(P87:P141)</f>
        <v>0</v>
      </c>
      <c r="Q86" s="227"/>
      <c r="R86" s="228">
        <f>SUM(R87:R141)</f>
        <v>57.70928</v>
      </c>
      <c r="S86" s="227"/>
      <c r="T86" s="229">
        <f>SUM(T87:T141)</f>
        <v>0</v>
      </c>
      <c r="AR86" s="230" t="s">
        <v>80</v>
      </c>
      <c r="AT86" s="231" t="s">
        <v>72</v>
      </c>
      <c r="AU86" s="231" t="s">
        <v>80</v>
      </c>
      <c r="AY86" s="230" t="s">
        <v>139</v>
      </c>
      <c r="BK86" s="232">
        <f>SUM(BK87:BK141)</f>
        <v>0</v>
      </c>
    </row>
    <row r="87" s="1" customFormat="1" ht="38.25" customHeight="1">
      <c r="B87" s="46"/>
      <c r="C87" s="235" t="s">
        <v>80</v>
      </c>
      <c r="D87" s="235" t="s">
        <v>142</v>
      </c>
      <c r="E87" s="236" t="s">
        <v>143</v>
      </c>
      <c r="F87" s="237" t="s">
        <v>144</v>
      </c>
      <c r="G87" s="238" t="s">
        <v>145</v>
      </c>
      <c r="H87" s="239">
        <v>54</v>
      </c>
      <c r="I87" s="240"/>
      <c r="J87" s="241">
        <f>ROUND(I87*H87,2)</f>
        <v>0</v>
      </c>
      <c r="K87" s="237" t="s">
        <v>146</v>
      </c>
      <c r="L87" s="72"/>
      <c r="M87" s="242" t="s">
        <v>21</v>
      </c>
      <c r="N87" s="243" t="s">
        <v>44</v>
      </c>
      <c r="O87" s="47"/>
      <c r="P87" s="244">
        <f>O87*H87</f>
        <v>0</v>
      </c>
      <c r="Q87" s="244">
        <v>0</v>
      </c>
      <c r="R87" s="244">
        <f>Q87*H87</f>
        <v>0</v>
      </c>
      <c r="S87" s="244">
        <v>0</v>
      </c>
      <c r="T87" s="245">
        <f>S87*H87</f>
        <v>0</v>
      </c>
      <c r="AR87" s="24" t="s">
        <v>147</v>
      </c>
      <c r="AT87" s="24" t="s">
        <v>142</v>
      </c>
      <c r="AU87" s="24" t="s">
        <v>82</v>
      </c>
      <c r="AY87" s="24" t="s">
        <v>139</v>
      </c>
      <c r="BE87" s="246">
        <f>IF(N87="základní",J87,0)</f>
        <v>0</v>
      </c>
      <c r="BF87" s="246">
        <f>IF(N87="snížená",J87,0)</f>
        <v>0</v>
      </c>
      <c r="BG87" s="246">
        <f>IF(N87="zákl. přenesená",J87,0)</f>
        <v>0</v>
      </c>
      <c r="BH87" s="246">
        <f>IF(N87="sníž. přenesená",J87,0)</f>
        <v>0</v>
      </c>
      <c r="BI87" s="246">
        <f>IF(N87="nulová",J87,0)</f>
        <v>0</v>
      </c>
      <c r="BJ87" s="24" t="s">
        <v>80</v>
      </c>
      <c r="BK87" s="246">
        <f>ROUND(I87*H87,2)</f>
        <v>0</v>
      </c>
      <c r="BL87" s="24" t="s">
        <v>147</v>
      </c>
      <c r="BM87" s="24" t="s">
        <v>148</v>
      </c>
    </row>
    <row r="88" s="1" customFormat="1">
      <c r="B88" s="46"/>
      <c r="C88" s="74"/>
      <c r="D88" s="247" t="s">
        <v>149</v>
      </c>
      <c r="E88" s="74"/>
      <c r="F88" s="248" t="s">
        <v>150</v>
      </c>
      <c r="G88" s="74"/>
      <c r="H88" s="74"/>
      <c r="I88" s="203"/>
      <c r="J88" s="74"/>
      <c r="K88" s="74"/>
      <c r="L88" s="72"/>
      <c r="M88" s="249"/>
      <c r="N88" s="47"/>
      <c r="O88" s="47"/>
      <c r="P88" s="47"/>
      <c r="Q88" s="47"/>
      <c r="R88" s="47"/>
      <c r="S88" s="47"/>
      <c r="T88" s="95"/>
      <c r="AT88" s="24" t="s">
        <v>149</v>
      </c>
      <c r="AU88" s="24" t="s">
        <v>82</v>
      </c>
    </row>
    <row r="89" s="12" customFormat="1">
      <c r="B89" s="250"/>
      <c r="C89" s="251"/>
      <c r="D89" s="247" t="s">
        <v>151</v>
      </c>
      <c r="E89" s="252" t="s">
        <v>21</v>
      </c>
      <c r="F89" s="253" t="s">
        <v>152</v>
      </c>
      <c r="G89" s="251"/>
      <c r="H89" s="252" t="s">
        <v>21</v>
      </c>
      <c r="I89" s="254"/>
      <c r="J89" s="251"/>
      <c r="K89" s="251"/>
      <c r="L89" s="255"/>
      <c r="M89" s="256"/>
      <c r="N89" s="257"/>
      <c r="O89" s="257"/>
      <c r="P89" s="257"/>
      <c r="Q89" s="257"/>
      <c r="R89" s="257"/>
      <c r="S89" s="257"/>
      <c r="T89" s="258"/>
      <c r="AT89" s="259" t="s">
        <v>151</v>
      </c>
      <c r="AU89" s="259" t="s">
        <v>82</v>
      </c>
      <c r="AV89" s="12" t="s">
        <v>80</v>
      </c>
      <c r="AW89" s="12" t="s">
        <v>37</v>
      </c>
      <c r="AX89" s="12" t="s">
        <v>73</v>
      </c>
      <c r="AY89" s="259" t="s">
        <v>139</v>
      </c>
    </row>
    <row r="90" s="13" customFormat="1">
      <c r="B90" s="260"/>
      <c r="C90" s="261"/>
      <c r="D90" s="247" t="s">
        <v>151</v>
      </c>
      <c r="E90" s="262" t="s">
        <v>21</v>
      </c>
      <c r="F90" s="263" t="s">
        <v>153</v>
      </c>
      <c r="G90" s="261"/>
      <c r="H90" s="264">
        <v>54</v>
      </c>
      <c r="I90" s="265"/>
      <c r="J90" s="261"/>
      <c r="K90" s="261"/>
      <c r="L90" s="266"/>
      <c r="M90" s="267"/>
      <c r="N90" s="268"/>
      <c r="O90" s="268"/>
      <c r="P90" s="268"/>
      <c r="Q90" s="268"/>
      <c r="R90" s="268"/>
      <c r="S90" s="268"/>
      <c r="T90" s="269"/>
      <c r="AT90" s="270" t="s">
        <v>151</v>
      </c>
      <c r="AU90" s="270" t="s">
        <v>82</v>
      </c>
      <c r="AV90" s="13" t="s">
        <v>82</v>
      </c>
      <c r="AW90" s="13" t="s">
        <v>37</v>
      </c>
      <c r="AX90" s="13" t="s">
        <v>73</v>
      </c>
      <c r="AY90" s="270" t="s">
        <v>139</v>
      </c>
    </row>
    <row r="91" s="14" customFormat="1">
      <c r="B91" s="271"/>
      <c r="C91" s="272"/>
      <c r="D91" s="247" t="s">
        <v>151</v>
      </c>
      <c r="E91" s="273" t="s">
        <v>21</v>
      </c>
      <c r="F91" s="274" t="s">
        <v>154</v>
      </c>
      <c r="G91" s="272"/>
      <c r="H91" s="275">
        <v>54</v>
      </c>
      <c r="I91" s="276"/>
      <c r="J91" s="272"/>
      <c r="K91" s="272"/>
      <c r="L91" s="277"/>
      <c r="M91" s="278"/>
      <c r="N91" s="279"/>
      <c r="O91" s="279"/>
      <c r="P91" s="279"/>
      <c r="Q91" s="279"/>
      <c r="R91" s="279"/>
      <c r="S91" s="279"/>
      <c r="T91" s="280"/>
      <c r="AT91" s="281" t="s">
        <v>151</v>
      </c>
      <c r="AU91" s="281" t="s">
        <v>82</v>
      </c>
      <c r="AV91" s="14" t="s">
        <v>147</v>
      </c>
      <c r="AW91" s="14" t="s">
        <v>37</v>
      </c>
      <c r="AX91" s="14" t="s">
        <v>80</v>
      </c>
      <c r="AY91" s="281" t="s">
        <v>139</v>
      </c>
    </row>
    <row r="92" s="1" customFormat="1" ht="25.5" customHeight="1">
      <c r="B92" s="46"/>
      <c r="C92" s="235" t="s">
        <v>82</v>
      </c>
      <c r="D92" s="235" t="s">
        <v>142</v>
      </c>
      <c r="E92" s="236" t="s">
        <v>155</v>
      </c>
      <c r="F92" s="237" t="s">
        <v>156</v>
      </c>
      <c r="G92" s="238" t="s">
        <v>145</v>
      </c>
      <c r="H92" s="239">
        <v>20</v>
      </c>
      <c r="I92" s="240"/>
      <c r="J92" s="241">
        <f>ROUND(I92*H92,2)</f>
        <v>0</v>
      </c>
      <c r="K92" s="237" t="s">
        <v>146</v>
      </c>
      <c r="L92" s="72"/>
      <c r="M92" s="242" t="s">
        <v>21</v>
      </c>
      <c r="N92" s="243" t="s">
        <v>44</v>
      </c>
      <c r="O92" s="47"/>
      <c r="P92" s="244">
        <f>O92*H92</f>
        <v>0</v>
      </c>
      <c r="Q92" s="244">
        <v>0</v>
      </c>
      <c r="R92" s="244">
        <f>Q92*H92</f>
        <v>0</v>
      </c>
      <c r="S92" s="244">
        <v>0</v>
      </c>
      <c r="T92" s="245">
        <f>S92*H92</f>
        <v>0</v>
      </c>
      <c r="AR92" s="24" t="s">
        <v>147</v>
      </c>
      <c r="AT92" s="24" t="s">
        <v>142</v>
      </c>
      <c r="AU92" s="24" t="s">
        <v>82</v>
      </c>
      <c r="AY92" s="24" t="s">
        <v>139</v>
      </c>
      <c r="BE92" s="246">
        <f>IF(N92="základní",J92,0)</f>
        <v>0</v>
      </c>
      <c r="BF92" s="246">
        <f>IF(N92="snížená",J92,0)</f>
        <v>0</v>
      </c>
      <c r="BG92" s="246">
        <f>IF(N92="zákl. přenesená",J92,0)</f>
        <v>0</v>
      </c>
      <c r="BH92" s="246">
        <f>IF(N92="sníž. přenesená",J92,0)</f>
        <v>0</v>
      </c>
      <c r="BI92" s="246">
        <f>IF(N92="nulová",J92,0)</f>
        <v>0</v>
      </c>
      <c r="BJ92" s="24" t="s">
        <v>80</v>
      </c>
      <c r="BK92" s="246">
        <f>ROUND(I92*H92,2)</f>
        <v>0</v>
      </c>
      <c r="BL92" s="24" t="s">
        <v>147</v>
      </c>
      <c r="BM92" s="24" t="s">
        <v>157</v>
      </c>
    </row>
    <row r="93" s="1" customFormat="1">
      <c r="B93" s="46"/>
      <c r="C93" s="74"/>
      <c r="D93" s="247" t="s">
        <v>149</v>
      </c>
      <c r="E93" s="74"/>
      <c r="F93" s="248" t="s">
        <v>150</v>
      </c>
      <c r="G93" s="74"/>
      <c r="H93" s="74"/>
      <c r="I93" s="203"/>
      <c r="J93" s="74"/>
      <c r="K93" s="74"/>
      <c r="L93" s="72"/>
      <c r="M93" s="249"/>
      <c r="N93" s="47"/>
      <c r="O93" s="47"/>
      <c r="P93" s="47"/>
      <c r="Q93" s="47"/>
      <c r="R93" s="47"/>
      <c r="S93" s="47"/>
      <c r="T93" s="95"/>
      <c r="AT93" s="24" t="s">
        <v>149</v>
      </c>
      <c r="AU93" s="24" t="s">
        <v>82</v>
      </c>
    </row>
    <row r="94" s="13" customFormat="1">
      <c r="B94" s="260"/>
      <c r="C94" s="261"/>
      <c r="D94" s="247" t="s">
        <v>151</v>
      </c>
      <c r="E94" s="262" t="s">
        <v>21</v>
      </c>
      <c r="F94" s="263" t="s">
        <v>158</v>
      </c>
      <c r="G94" s="261"/>
      <c r="H94" s="264">
        <v>20</v>
      </c>
      <c r="I94" s="265"/>
      <c r="J94" s="261"/>
      <c r="K94" s="261"/>
      <c r="L94" s="266"/>
      <c r="M94" s="267"/>
      <c r="N94" s="268"/>
      <c r="O94" s="268"/>
      <c r="P94" s="268"/>
      <c r="Q94" s="268"/>
      <c r="R94" s="268"/>
      <c r="S94" s="268"/>
      <c r="T94" s="269"/>
      <c r="AT94" s="270" t="s">
        <v>151</v>
      </c>
      <c r="AU94" s="270" t="s">
        <v>82</v>
      </c>
      <c r="AV94" s="13" t="s">
        <v>82</v>
      </c>
      <c r="AW94" s="13" t="s">
        <v>37</v>
      </c>
      <c r="AX94" s="13" t="s">
        <v>80</v>
      </c>
      <c r="AY94" s="270" t="s">
        <v>139</v>
      </c>
    </row>
    <row r="95" s="1" customFormat="1" ht="76.5" customHeight="1">
      <c r="B95" s="46"/>
      <c r="C95" s="235" t="s">
        <v>159</v>
      </c>
      <c r="D95" s="235" t="s">
        <v>142</v>
      </c>
      <c r="E95" s="236" t="s">
        <v>160</v>
      </c>
      <c r="F95" s="237" t="s">
        <v>161</v>
      </c>
      <c r="G95" s="238" t="s">
        <v>162</v>
      </c>
      <c r="H95" s="239">
        <v>125</v>
      </c>
      <c r="I95" s="240"/>
      <c r="J95" s="241">
        <f>ROUND(I95*H95,2)</f>
        <v>0</v>
      </c>
      <c r="K95" s="237" t="s">
        <v>146</v>
      </c>
      <c r="L95" s="72"/>
      <c r="M95" s="242" t="s">
        <v>21</v>
      </c>
      <c r="N95" s="243" t="s">
        <v>44</v>
      </c>
      <c r="O95" s="47"/>
      <c r="P95" s="244">
        <f>O95*H95</f>
        <v>0</v>
      </c>
      <c r="Q95" s="244">
        <v>0</v>
      </c>
      <c r="R95" s="244">
        <f>Q95*H95</f>
        <v>0</v>
      </c>
      <c r="S95" s="244">
        <v>0</v>
      </c>
      <c r="T95" s="245">
        <f>S95*H95</f>
        <v>0</v>
      </c>
      <c r="AR95" s="24" t="s">
        <v>147</v>
      </c>
      <c r="AT95" s="24" t="s">
        <v>142</v>
      </c>
      <c r="AU95" s="24" t="s">
        <v>82</v>
      </c>
      <c r="AY95" s="24" t="s">
        <v>139</v>
      </c>
      <c r="BE95" s="246">
        <f>IF(N95="základní",J95,0)</f>
        <v>0</v>
      </c>
      <c r="BF95" s="246">
        <f>IF(N95="snížená",J95,0)</f>
        <v>0</v>
      </c>
      <c r="BG95" s="246">
        <f>IF(N95="zákl. přenesená",J95,0)</f>
        <v>0</v>
      </c>
      <c r="BH95" s="246">
        <f>IF(N95="sníž. přenesená",J95,0)</f>
        <v>0</v>
      </c>
      <c r="BI95" s="246">
        <f>IF(N95="nulová",J95,0)</f>
        <v>0</v>
      </c>
      <c r="BJ95" s="24" t="s">
        <v>80</v>
      </c>
      <c r="BK95" s="246">
        <f>ROUND(I95*H95,2)</f>
        <v>0</v>
      </c>
      <c r="BL95" s="24" t="s">
        <v>147</v>
      </c>
      <c r="BM95" s="24" t="s">
        <v>163</v>
      </c>
    </row>
    <row r="96" s="1" customFormat="1">
      <c r="B96" s="46"/>
      <c r="C96" s="74"/>
      <c r="D96" s="247" t="s">
        <v>149</v>
      </c>
      <c r="E96" s="74"/>
      <c r="F96" s="248" t="s">
        <v>164</v>
      </c>
      <c r="G96" s="74"/>
      <c r="H96" s="74"/>
      <c r="I96" s="203"/>
      <c r="J96" s="74"/>
      <c r="K96" s="74"/>
      <c r="L96" s="72"/>
      <c r="M96" s="249"/>
      <c r="N96" s="47"/>
      <c r="O96" s="47"/>
      <c r="P96" s="47"/>
      <c r="Q96" s="47"/>
      <c r="R96" s="47"/>
      <c r="S96" s="47"/>
      <c r="T96" s="95"/>
      <c r="AT96" s="24" t="s">
        <v>149</v>
      </c>
      <c r="AU96" s="24" t="s">
        <v>82</v>
      </c>
    </row>
    <row r="97" s="12" customFormat="1">
      <c r="B97" s="250"/>
      <c r="C97" s="251"/>
      <c r="D97" s="247" t="s">
        <v>151</v>
      </c>
      <c r="E97" s="252" t="s">
        <v>21</v>
      </c>
      <c r="F97" s="253" t="s">
        <v>165</v>
      </c>
      <c r="G97" s="251"/>
      <c r="H97" s="252" t="s">
        <v>21</v>
      </c>
      <c r="I97" s="254"/>
      <c r="J97" s="251"/>
      <c r="K97" s="251"/>
      <c r="L97" s="255"/>
      <c r="M97" s="256"/>
      <c r="N97" s="257"/>
      <c r="O97" s="257"/>
      <c r="P97" s="257"/>
      <c r="Q97" s="257"/>
      <c r="R97" s="257"/>
      <c r="S97" s="257"/>
      <c r="T97" s="258"/>
      <c r="AT97" s="259" t="s">
        <v>151</v>
      </c>
      <c r="AU97" s="259" t="s">
        <v>82</v>
      </c>
      <c r="AV97" s="12" t="s">
        <v>80</v>
      </c>
      <c r="AW97" s="12" t="s">
        <v>37</v>
      </c>
      <c r="AX97" s="12" t="s">
        <v>73</v>
      </c>
      <c r="AY97" s="259" t="s">
        <v>139</v>
      </c>
    </row>
    <row r="98" s="13" customFormat="1">
      <c r="B98" s="260"/>
      <c r="C98" s="261"/>
      <c r="D98" s="247" t="s">
        <v>151</v>
      </c>
      <c r="E98" s="262" t="s">
        <v>21</v>
      </c>
      <c r="F98" s="263" t="s">
        <v>166</v>
      </c>
      <c r="G98" s="261"/>
      <c r="H98" s="264">
        <v>50</v>
      </c>
      <c r="I98" s="265"/>
      <c r="J98" s="261"/>
      <c r="K98" s="261"/>
      <c r="L98" s="266"/>
      <c r="M98" s="267"/>
      <c r="N98" s="268"/>
      <c r="O98" s="268"/>
      <c r="P98" s="268"/>
      <c r="Q98" s="268"/>
      <c r="R98" s="268"/>
      <c r="S98" s="268"/>
      <c r="T98" s="269"/>
      <c r="AT98" s="270" t="s">
        <v>151</v>
      </c>
      <c r="AU98" s="270" t="s">
        <v>82</v>
      </c>
      <c r="AV98" s="13" t="s">
        <v>82</v>
      </c>
      <c r="AW98" s="13" t="s">
        <v>37</v>
      </c>
      <c r="AX98" s="13" t="s">
        <v>73</v>
      </c>
      <c r="AY98" s="270" t="s">
        <v>139</v>
      </c>
    </row>
    <row r="99" s="13" customFormat="1">
      <c r="B99" s="260"/>
      <c r="C99" s="261"/>
      <c r="D99" s="247" t="s">
        <v>151</v>
      </c>
      <c r="E99" s="262" t="s">
        <v>21</v>
      </c>
      <c r="F99" s="263" t="s">
        <v>167</v>
      </c>
      <c r="G99" s="261"/>
      <c r="H99" s="264">
        <v>50</v>
      </c>
      <c r="I99" s="265"/>
      <c r="J99" s="261"/>
      <c r="K99" s="261"/>
      <c r="L99" s="266"/>
      <c r="M99" s="267"/>
      <c r="N99" s="268"/>
      <c r="O99" s="268"/>
      <c r="P99" s="268"/>
      <c r="Q99" s="268"/>
      <c r="R99" s="268"/>
      <c r="S99" s="268"/>
      <c r="T99" s="269"/>
      <c r="AT99" s="270" t="s">
        <v>151</v>
      </c>
      <c r="AU99" s="270" t="s">
        <v>82</v>
      </c>
      <c r="AV99" s="13" t="s">
        <v>82</v>
      </c>
      <c r="AW99" s="13" t="s">
        <v>37</v>
      </c>
      <c r="AX99" s="13" t="s">
        <v>73</v>
      </c>
      <c r="AY99" s="270" t="s">
        <v>139</v>
      </c>
    </row>
    <row r="100" s="12" customFormat="1">
      <c r="B100" s="250"/>
      <c r="C100" s="251"/>
      <c r="D100" s="247" t="s">
        <v>151</v>
      </c>
      <c r="E100" s="252" t="s">
        <v>21</v>
      </c>
      <c r="F100" s="253" t="s">
        <v>168</v>
      </c>
      <c r="G100" s="251"/>
      <c r="H100" s="252" t="s">
        <v>21</v>
      </c>
      <c r="I100" s="254"/>
      <c r="J100" s="251"/>
      <c r="K100" s="251"/>
      <c r="L100" s="255"/>
      <c r="M100" s="256"/>
      <c r="N100" s="257"/>
      <c r="O100" s="257"/>
      <c r="P100" s="257"/>
      <c r="Q100" s="257"/>
      <c r="R100" s="257"/>
      <c r="S100" s="257"/>
      <c r="T100" s="258"/>
      <c r="AT100" s="259" t="s">
        <v>151</v>
      </c>
      <c r="AU100" s="259" t="s">
        <v>82</v>
      </c>
      <c r="AV100" s="12" t="s">
        <v>80</v>
      </c>
      <c r="AW100" s="12" t="s">
        <v>37</v>
      </c>
      <c r="AX100" s="12" t="s">
        <v>73</v>
      </c>
      <c r="AY100" s="259" t="s">
        <v>139</v>
      </c>
    </row>
    <row r="101" s="13" customFormat="1">
      <c r="B101" s="260"/>
      <c r="C101" s="261"/>
      <c r="D101" s="247" t="s">
        <v>151</v>
      </c>
      <c r="E101" s="262" t="s">
        <v>21</v>
      </c>
      <c r="F101" s="263" t="s">
        <v>169</v>
      </c>
      <c r="G101" s="261"/>
      <c r="H101" s="264">
        <v>25</v>
      </c>
      <c r="I101" s="265"/>
      <c r="J101" s="261"/>
      <c r="K101" s="261"/>
      <c r="L101" s="266"/>
      <c r="M101" s="267"/>
      <c r="N101" s="268"/>
      <c r="O101" s="268"/>
      <c r="P101" s="268"/>
      <c r="Q101" s="268"/>
      <c r="R101" s="268"/>
      <c r="S101" s="268"/>
      <c r="T101" s="269"/>
      <c r="AT101" s="270" t="s">
        <v>151</v>
      </c>
      <c r="AU101" s="270" t="s">
        <v>82</v>
      </c>
      <c r="AV101" s="13" t="s">
        <v>82</v>
      </c>
      <c r="AW101" s="13" t="s">
        <v>37</v>
      </c>
      <c r="AX101" s="13" t="s">
        <v>73</v>
      </c>
      <c r="AY101" s="270" t="s">
        <v>139</v>
      </c>
    </row>
    <row r="102" s="14" customFormat="1">
      <c r="B102" s="271"/>
      <c r="C102" s="272"/>
      <c r="D102" s="247" t="s">
        <v>151</v>
      </c>
      <c r="E102" s="273" t="s">
        <v>21</v>
      </c>
      <c r="F102" s="274" t="s">
        <v>154</v>
      </c>
      <c r="G102" s="272"/>
      <c r="H102" s="275">
        <v>125</v>
      </c>
      <c r="I102" s="276"/>
      <c r="J102" s="272"/>
      <c r="K102" s="272"/>
      <c r="L102" s="277"/>
      <c r="M102" s="278"/>
      <c r="N102" s="279"/>
      <c r="O102" s="279"/>
      <c r="P102" s="279"/>
      <c r="Q102" s="279"/>
      <c r="R102" s="279"/>
      <c r="S102" s="279"/>
      <c r="T102" s="280"/>
      <c r="AT102" s="281" t="s">
        <v>151</v>
      </c>
      <c r="AU102" s="281" t="s">
        <v>82</v>
      </c>
      <c r="AV102" s="14" t="s">
        <v>147</v>
      </c>
      <c r="AW102" s="14" t="s">
        <v>37</v>
      </c>
      <c r="AX102" s="14" t="s">
        <v>80</v>
      </c>
      <c r="AY102" s="281" t="s">
        <v>139</v>
      </c>
    </row>
    <row r="103" s="1" customFormat="1" ht="63.75" customHeight="1">
      <c r="B103" s="46"/>
      <c r="C103" s="235" t="s">
        <v>147</v>
      </c>
      <c r="D103" s="235" t="s">
        <v>142</v>
      </c>
      <c r="E103" s="236" t="s">
        <v>170</v>
      </c>
      <c r="F103" s="237" t="s">
        <v>171</v>
      </c>
      <c r="G103" s="238" t="s">
        <v>162</v>
      </c>
      <c r="H103" s="239">
        <v>542</v>
      </c>
      <c r="I103" s="240"/>
      <c r="J103" s="241">
        <f>ROUND(I103*H103,2)</f>
        <v>0</v>
      </c>
      <c r="K103" s="237" t="s">
        <v>146</v>
      </c>
      <c r="L103" s="72"/>
      <c r="M103" s="242" t="s">
        <v>21</v>
      </c>
      <c r="N103" s="243" t="s">
        <v>44</v>
      </c>
      <c r="O103" s="47"/>
      <c r="P103" s="244">
        <f>O103*H103</f>
        <v>0</v>
      </c>
      <c r="Q103" s="244">
        <v>0</v>
      </c>
      <c r="R103" s="244">
        <f>Q103*H103</f>
        <v>0</v>
      </c>
      <c r="S103" s="244">
        <v>0</v>
      </c>
      <c r="T103" s="245">
        <f>S103*H103</f>
        <v>0</v>
      </c>
      <c r="AR103" s="24" t="s">
        <v>147</v>
      </c>
      <c r="AT103" s="24" t="s">
        <v>142</v>
      </c>
      <c r="AU103" s="24" t="s">
        <v>82</v>
      </c>
      <c r="AY103" s="24" t="s">
        <v>139</v>
      </c>
      <c r="BE103" s="246">
        <f>IF(N103="základní",J103,0)</f>
        <v>0</v>
      </c>
      <c r="BF103" s="246">
        <f>IF(N103="snížená",J103,0)</f>
        <v>0</v>
      </c>
      <c r="BG103" s="246">
        <f>IF(N103="zákl. přenesená",J103,0)</f>
        <v>0</v>
      </c>
      <c r="BH103" s="246">
        <f>IF(N103="sníž. přenesená",J103,0)</f>
        <v>0</v>
      </c>
      <c r="BI103" s="246">
        <f>IF(N103="nulová",J103,0)</f>
        <v>0</v>
      </c>
      <c r="BJ103" s="24" t="s">
        <v>80</v>
      </c>
      <c r="BK103" s="246">
        <f>ROUND(I103*H103,2)</f>
        <v>0</v>
      </c>
      <c r="BL103" s="24" t="s">
        <v>147</v>
      </c>
      <c r="BM103" s="24" t="s">
        <v>172</v>
      </c>
    </row>
    <row r="104" s="1" customFormat="1">
      <c r="B104" s="46"/>
      <c r="C104" s="74"/>
      <c r="D104" s="247" t="s">
        <v>149</v>
      </c>
      <c r="E104" s="74"/>
      <c r="F104" s="248" t="s">
        <v>173</v>
      </c>
      <c r="G104" s="74"/>
      <c r="H104" s="74"/>
      <c r="I104" s="203"/>
      <c r="J104" s="74"/>
      <c r="K104" s="74"/>
      <c r="L104" s="72"/>
      <c r="M104" s="249"/>
      <c r="N104" s="47"/>
      <c r="O104" s="47"/>
      <c r="P104" s="47"/>
      <c r="Q104" s="47"/>
      <c r="R104" s="47"/>
      <c r="S104" s="47"/>
      <c r="T104" s="95"/>
      <c r="AT104" s="24" t="s">
        <v>149</v>
      </c>
      <c r="AU104" s="24" t="s">
        <v>82</v>
      </c>
    </row>
    <row r="105" s="12" customFormat="1">
      <c r="B105" s="250"/>
      <c r="C105" s="251"/>
      <c r="D105" s="247" t="s">
        <v>151</v>
      </c>
      <c r="E105" s="252" t="s">
        <v>21</v>
      </c>
      <c r="F105" s="253" t="s">
        <v>152</v>
      </c>
      <c r="G105" s="251"/>
      <c r="H105" s="252" t="s">
        <v>21</v>
      </c>
      <c r="I105" s="254"/>
      <c r="J105" s="251"/>
      <c r="K105" s="251"/>
      <c r="L105" s="255"/>
      <c r="M105" s="256"/>
      <c r="N105" s="257"/>
      <c r="O105" s="257"/>
      <c r="P105" s="257"/>
      <c r="Q105" s="257"/>
      <c r="R105" s="257"/>
      <c r="S105" s="257"/>
      <c r="T105" s="258"/>
      <c r="AT105" s="259" t="s">
        <v>151</v>
      </c>
      <c r="AU105" s="259" t="s">
        <v>82</v>
      </c>
      <c r="AV105" s="12" t="s">
        <v>80</v>
      </c>
      <c r="AW105" s="12" t="s">
        <v>37</v>
      </c>
      <c r="AX105" s="12" t="s">
        <v>73</v>
      </c>
      <c r="AY105" s="259" t="s">
        <v>139</v>
      </c>
    </row>
    <row r="106" s="13" customFormat="1">
      <c r="B106" s="260"/>
      <c r="C106" s="261"/>
      <c r="D106" s="247" t="s">
        <v>151</v>
      </c>
      <c r="E106" s="262" t="s">
        <v>21</v>
      </c>
      <c r="F106" s="263" t="s">
        <v>174</v>
      </c>
      <c r="G106" s="261"/>
      <c r="H106" s="264">
        <v>542</v>
      </c>
      <c r="I106" s="265"/>
      <c r="J106" s="261"/>
      <c r="K106" s="261"/>
      <c r="L106" s="266"/>
      <c r="M106" s="267"/>
      <c r="N106" s="268"/>
      <c r="O106" s="268"/>
      <c r="P106" s="268"/>
      <c r="Q106" s="268"/>
      <c r="R106" s="268"/>
      <c r="S106" s="268"/>
      <c r="T106" s="269"/>
      <c r="AT106" s="270" t="s">
        <v>151</v>
      </c>
      <c r="AU106" s="270" t="s">
        <v>82</v>
      </c>
      <c r="AV106" s="13" t="s">
        <v>82</v>
      </c>
      <c r="AW106" s="13" t="s">
        <v>37</v>
      </c>
      <c r="AX106" s="13" t="s">
        <v>80</v>
      </c>
      <c r="AY106" s="270" t="s">
        <v>139</v>
      </c>
    </row>
    <row r="107" s="1" customFormat="1" ht="76.5" customHeight="1">
      <c r="B107" s="46"/>
      <c r="C107" s="235" t="s">
        <v>140</v>
      </c>
      <c r="D107" s="235" t="s">
        <v>142</v>
      </c>
      <c r="E107" s="236" t="s">
        <v>175</v>
      </c>
      <c r="F107" s="237" t="s">
        <v>176</v>
      </c>
      <c r="G107" s="238" t="s">
        <v>177</v>
      </c>
      <c r="H107" s="239">
        <v>30</v>
      </c>
      <c r="I107" s="240"/>
      <c r="J107" s="241">
        <f>ROUND(I107*H107,2)</f>
        <v>0</v>
      </c>
      <c r="K107" s="237" t="s">
        <v>146</v>
      </c>
      <c r="L107" s="72"/>
      <c r="M107" s="242" t="s">
        <v>21</v>
      </c>
      <c r="N107" s="243" t="s">
        <v>44</v>
      </c>
      <c r="O107" s="47"/>
      <c r="P107" s="244">
        <f>O107*H107</f>
        <v>0</v>
      </c>
      <c r="Q107" s="244">
        <v>0</v>
      </c>
      <c r="R107" s="244">
        <f>Q107*H107</f>
        <v>0</v>
      </c>
      <c r="S107" s="244">
        <v>0</v>
      </c>
      <c r="T107" s="245">
        <f>S107*H107</f>
        <v>0</v>
      </c>
      <c r="AR107" s="24" t="s">
        <v>147</v>
      </c>
      <c r="AT107" s="24" t="s">
        <v>142</v>
      </c>
      <c r="AU107" s="24" t="s">
        <v>82</v>
      </c>
      <c r="AY107" s="24" t="s">
        <v>139</v>
      </c>
      <c r="BE107" s="246">
        <f>IF(N107="základní",J107,0)</f>
        <v>0</v>
      </c>
      <c r="BF107" s="246">
        <f>IF(N107="snížená",J107,0)</f>
        <v>0</v>
      </c>
      <c r="BG107" s="246">
        <f>IF(N107="zákl. přenesená",J107,0)</f>
        <v>0</v>
      </c>
      <c r="BH107" s="246">
        <f>IF(N107="sníž. přenesená",J107,0)</f>
        <v>0</v>
      </c>
      <c r="BI107" s="246">
        <f>IF(N107="nulová",J107,0)</f>
        <v>0</v>
      </c>
      <c r="BJ107" s="24" t="s">
        <v>80</v>
      </c>
      <c r="BK107" s="246">
        <f>ROUND(I107*H107,2)</f>
        <v>0</v>
      </c>
      <c r="BL107" s="24" t="s">
        <v>147</v>
      </c>
      <c r="BM107" s="24" t="s">
        <v>178</v>
      </c>
    </row>
    <row r="108" s="1" customFormat="1">
      <c r="B108" s="46"/>
      <c r="C108" s="74"/>
      <c r="D108" s="247" t="s">
        <v>149</v>
      </c>
      <c r="E108" s="74"/>
      <c r="F108" s="248" t="s">
        <v>179</v>
      </c>
      <c r="G108" s="74"/>
      <c r="H108" s="74"/>
      <c r="I108" s="203"/>
      <c r="J108" s="74"/>
      <c r="K108" s="74"/>
      <c r="L108" s="72"/>
      <c r="M108" s="249"/>
      <c r="N108" s="47"/>
      <c r="O108" s="47"/>
      <c r="P108" s="47"/>
      <c r="Q108" s="47"/>
      <c r="R108" s="47"/>
      <c r="S108" s="47"/>
      <c r="T108" s="95"/>
      <c r="AT108" s="24" t="s">
        <v>149</v>
      </c>
      <c r="AU108" s="24" t="s">
        <v>82</v>
      </c>
    </row>
    <row r="109" s="13" customFormat="1">
      <c r="B109" s="260"/>
      <c r="C109" s="261"/>
      <c r="D109" s="247" t="s">
        <v>151</v>
      </c>
      <c r="E109" s="262" t="s">
        <v>21</v>
      </c>
      <c r="F109" s="263" t="s">
        <v>180</v>
      </c>
      <c r="G109" s="261"/>
      <c r="H109" s="264">
        <v>30</v>
      </c>
      <c r="I109" s="265"/>
      <c r="J109" s="261"/>
      <c r="K109" s="261"/>
      <c r="L109" s="266"/>
      <c r="M109" s="267"/>
      <c r="N109" s="268"/>
      <c r="O109" s="268"/>
      <c r="P109" s="268"/>
      <c r="Q109" s="268"/>
      <c r="R109" s="268"/>
      <c r="S109" s="268"/>
      <c r="T109" s="269"/>
      <c r="AT109" s="270" t="s">
        <v>151</v>
      </c>
      <c r="AU109" s="270" t="s">
        <v>82</v>
      </c>
      <c r="AV109" s="13" t="s">
        <v>82</v>
      </c>
      <c r="AW109" s="13" t="s">
        <v>37</v>
      </c>
      <c r="AX109" s="13" t="s">
        <v>80</v>
      </c>
      <c r="AY109" s="270" t="s">
        <v>139</v>
      </c>
    </row>
    <row r="110" s="1" customFormat="1" ht="63.75" customHeight="1">
      <c r="B110" s="46"/>
      <c r="C110" s="235" t="s">
        <v>181</v>
      </c>
      <c r="D110" s="235" t="s">
        <v>142</v>
      </c>
      <c r="E110" s="236" t="s">
        <v>182</v>
      </c>
      <c r="F110" s="237" t="s">
        <v>183</v>
      </c>
      <c r="G110" s="238" t="s">
        <v>177</v>
      </c>
      <c r="H110" s="239">
        <v>4</v>
      </c>
      <c r="I110" s="240"/>
      <c r="J110" s="241">
        <f>ROUND(I110*H110,2)</f>
        <v>0</v>
      </c>
      <c r="K110" s="237" t="s">
        <v>146</v>
      </c>
      <c r="L110" s="72"/>
      <c r="M110" s="242" t="s">
        <v>21</v>
      </c>
      <c r="N110" s="243" t="s">
        <v>44</v>
      </c>
      <c r="O110" s="47"/>
      <c r="P110" s="244">
        <f>O110*H110</f>
        <v>0</v>
      </c>
      <c r="Q110" s="244">
        <v>0</v>
      </c>
      <c r="R110" s="244">
        <f>Q110*H110</f>
        <v>0</v>
      </c>
      <c r="S110" s="244">
        <v>0</v>
      </c>
      <c r="T110" s="245">
        <f>S110*H110</f>
        <v>0</v>
      </c>
      <c r="AR110" s="24" t="s">
        <v>147</v>
      </c>
      <c r="AT110" s="24" t="s">
        <v>142</v>
      </c>
      <c r="AU110" s="24" t="s">
        <v>82</v>
      </c>
      <c r="AY110" s="24" t="s">
        <v>139</v>
      </c>
      <c r="BE110" s="246">
        <f>IF(N110="základní",J110,0)</f>
        <v>0</v>
      </c>
      <c r="BF110" s="246">
        <f>IF(N110="snížená",J110,0)</f>
        <v>0</v>
      </c>
      <c r="BG110" s="246">
        <f>IF(N110="zákl. přenesená",J110,0)</f>
        <v>0</v>
      </c>
      <c r="BH110" s="246">
        <f>IF(N110="sníž. přenesená",J110,0)</f>
        <v>0</v>
      </c>
      <c r="BI110" s="246">
        <f>IF(N110="nulová",J110,0)</f>
        <v>0</v>
      </c>
      <c r="BJ110" s="24" t="s">
        <v>80</v>
      </c>
      <c r="BK110" s="246">
        <f>ROUND(I110*H110,2)</f>
        <v>0</v>
      </c>
      <c r="BL110" s="24" t="s">
        <v>147</v>
      </c>
      <c r="BM110" s="24" t="s">
        <v>184</v>
      </c>
    </row>
    <row r="111" s="1" customFormat="1">
      <c r="B111" s="46"/>
      <c r="C111" s="74"/>
      <c r="D111" s="247" t="s">
        <v>149</v>
      </c>
      <c r="E111" s="74"/>
      <c r="F111" s="248" t="s">
        <v>185</v>
      </c>
      <c r="G111" s="74"/>
      <c r="H111" s="74"/>
      <c r="I111" s="203"/>
      <c r="J111" s="74"/>
      <c r="K111" s="74"/>
      <c r="L111" s="72"/>
      <c r="M111" s="249"/>
      <c r="N111" s="47"/>
      <c r="O111" s="47"/>
      <c r="P111" s="47"/>
      <c r="Q111" s="47"/>
      <c r="R111" s="47"/>
      <c r="S111" s="47"/>
      <c r="T111" s="95"/>
      <c r="AT111" s="24" t="s">
        <v>149</v>
      </c>
      <c r="AU111" s="24" t="s">
        <v>82</v>
      </c>
    </row>
    <row r="112" s="13" customFormat="1">
      <c r="B112" s="260"/>
      <c r="C112" s="261"/>
      <c r="D112" s="247" t="s">
        <v>151</v>
      </c>
      <c r="E112" s="262" t="s">
        <v>21</v>
      </c>
      <c r="F112" s="263" t="s">
        <v>147</v>
      </c>
      <c r="G112" s="261"/>
      <c r="H112" s="264">
        <v>4</v>
      </c>
      <c r="I112" s="265"/>
      <c r="J112" s="261"/>
      <c r="K112" s="261"/>
      <c r="L112" s="266"/>
      <c r="M112" s="267"/>
      <c r="N112" s="268"/>
      <c r="O112" s="268"/>
      <c r="P112" s="268"/>
      <c r="Q112" s="268"/>
      <c r="R112" s="268"/>
      <c r="S112" s="268"/>
      <c r="T112" s="269"/>
      <c r="AT112" s="270" t="s">
        <v>151</v>
      </c>
      <c r="AU112" s="270" t="s">
        <v>82</v>
      </c>
      <c r="AV112" s="13" t="s">
        <v>82</v>
      </c>
      <c r="AW112" s="13" t="s">
        <v>37</v>
      </c>
      <c r="AX112" s="13" t="s">
        <v>80</v>
      </c>
      <c r="AY112" s="270" t="s">
        <v>139</v>
      </c>
    </row>
    <row r="113" s="1" customFormat="1" ht="63.75" customHeight="1">
      <c r="B113" s="46"/>
      <c r="C113" s="235" t="s">
        <v>186</v>
      </c>
      <c r="D113" s="235" t="s">
        <v>142</v>
      </c>
      <c r="E113" s="236" t="s">
        <v>187</v>
      </c>
      <c r="F113" s="237" t="s">
        <v>188</v>
      </c>
      <c r="G113" s="238" t="s">
        <v>162</v>
      </c>
      <c r="H113" s="239">
        <v>878</v>
      </c>
      <c r="I113" s="240"/>
      <c r="J113" s="241">
        <f>ROUND(I113*H113,2)</f>
        <v>0</v>
      </c>
      <c r="K113" s="237" t="s">
        <v>146</v>
      </c>
      <c r="L113" s="72"/>
      <c r="M113" s="242" t="s">
        <v>21</v>
      </c>
      <c r="N113" s="243" t="s">
        <v>44</v>
      </c>
      <c r="O113" s="47"/>
      <c r="P113" s="244">
        <f>O113*H113</f>
        <v>0</v>
      </c>
      <c r="Q113" s="244">
        <v>0</v>
      </c>
      <c r="R113" s="244">
        <f>Q113*H113</f>
        <v>0</v>
      </c>
      <c r="S113" s="244">
        <v>0</v>
      </c>
      <c r="T113" s="245">
        <f>S113*H113</f>
        <v>0</v>
      </c>
      <c r="AR113" s="24" t="s">
        <v>147</v>
      </c>
      <c r="AT113" s="24" t="s">
        <v>142</v>
      </c>
      <c r="AU113" s="24" t="s">
        <v>82</v>
      </c>
      <c r="AY113" s="24" t="s">
        <v>139</v>
      </c>
      <c r="BE113" s="246">
        <f>IF(N113="základní",J113,0)</f>
        <v>0</v>
      </c>
      <c r="BF113" s="246">
        <f>IF(N113="snížená",J113,0)</f>
        <v>0</v>
      </c>
      <c r="BG113" s="246">
        <f>IF(N113="zákl. přenesená",J113,0)</f>
        <v>0</v>
      </c>
      <c r="BH113" s="246">
        <f>IF(N113="sníž. přenesená",J113,0)</f>
        <v>0</v>
      </c>
      <c r="BI113" s="246">
        <f>IF(N113="nulová",J113,0)</f>
        <v>0</v>
      </c>
      <c r="BJ113" s="24" t="s">
        <v>80</v>
      </c>
      <c r="BK113" s="246">
        <f>ROUND(I113*H113,2)</f>
        <v>0</v>
      </c>
      <c r="BL113" s="24" t="s">
        <v>147</v>
      </c>
      <c r="BM113" s="24" t="s">
        <v>189</v>
      </c>
    </row>
    <row r="114" s="1" customFormat="1">
      <c r="B114" s="46"/>
      <c r="C114" s="74"/>
      <c r="D114" s="247" t="s">
        <v>149</v>
      </c>
      <c r="E114" s="74"/>
      <c r="F114" s="248" t="s">
        <v>190</v>
      </c>
      <c r="G114" s="74"/>
      <c r="H114" s="74"/>
      <c r="I114" s="203"/>
      <c r="J114" s="74"/>
      <c r="K114" s="74"/>
      <c r="L114" s="72"/>
      <c r="M114" s="249"/>
      <c r="N114" s="47"/>
      <c r="O114" s="47"/>
      <c r="P114" s="47"/>
      <c r="Q114" s="47"/>
      <c r="R114" s="47"/>
      <c r="S114" s="47"/>
      <c r="T114" s="95"/>
      <c r="AT114" s="24" t="s">
        <v>149</v>
      </c>
      <c r="AU114" s="24" t="s">
        <v>82</v>
      </c>
    </row>
    <row r="115" s="13" customFormat="1">
      <c r="B115" s="260"/>
      <c r="C115" s="261"/>
      <c r="D115" s="247" t="s">
        <v>151</v>
      </c>
      <c r="E115" s="262" t="s">
        <v>21</v>
      </c>
      <c r="F115" s="263" t="s">
        <v>191</v>
      </c>
      <c r="G115" s="261"/>
      <c r="H115" s="264">
        <v>878</v>
      </c>
      <c r="I115" s="265"/>
      <c r="J115" s="261"/>
      <c r="K115" s="261"/>
      <c r="L115" s="266"/>
      <c r="M115" s="267"/>
      <c r="N115" s="268"/>
      <c r="O115" s="268"/>
      <c r="P115" s="268"/>
      <c r="Q115" s="268"/>
      <c r="R115" s="268"/>
      <c r="S115" s="268"/>
      <c r="T115" s="269"/>
      <c r="AT115" s="270" t="s">
        <v>151</v>
      </c>
      <c r="AU115" s="270" t="s">
        <v>82</v>
      </c>
      <c r="AV115" s="13" t="s">
        <v>82</v>
      </c>
      <c r="AW115" s="13" t="s">
        <v>37</v>
      </c>
      <c r="AX115" s="13" t="s">
        <v>80</v>
      </c>
      <c r="AY115" s="270" t="s">
        <v>139</v>
      </c>
    </row>
    <row r="116" s="1" customFormat="1" ht="38.25" customHeight="1">
      <c r="B116" s="46"/>
      <c r="C116" s="235" t="s">
        <v>192</v>
      </c>
      <c r="D116" s="235" t="s">
        <v>142</v>
      </c>
      <c r="E116" s="236" t="s">
        <v>193</v>
      </c>
      <c r="F116" s="237" t="s">
        <v>194</v>
      </c>
      <c r="G116" s="238" t="s">
        <v>145</v>
      </c>
      <c r="H116" s="239">
        <v>488</v>
      </c>
      <c r="I116" s="240"/>
      <c r="J116" s="241">
        <f>ROUND(I116*H116,2)</f>
        <v>0</v>
      </c>
      <c r="K116" s="237" t="s">
        <v>146</v>
      </c>
      <c r="L116" s="72"/>
      <c r="M116" s="242" t="s">
        <v>21</v>
      </c>
      <c r="N116" s="243" t="s">
        <v>44</v>
      </c>
      <c r="O116" s="47"/>
      <c r="P116" s="244">
        <f>O116*H116</f>
        <v>0</v>
      </c>
      <c r="Q116" s="244">
        <v>0</v>
      </c>
      <c r="R116" s="244">
        <f>Q116*H116</f>
        <v>0</v>
      </c>
      <c r="S116" s="244">
        <v>0</v>
      </c>
      <c r="T116" s="245">
        <f>S116*H116</f>
        <v>0</v>
      </c>
      <c r="AR116" s="24" t="s">
        <v>147</v>
      </c>
      <c r="AT116" s="24" t="s">
        <v>142</v>
      </c>
      <c r="AU116" s="24" t="s">
        <v>82</v>
      </c>
      <c r="AY116" s="24" t="s">
        <v>139</v>
      </c>
      <c r="BE116" s="246">
        <f>IF(N116="základní",J116,0)</f>
        <v>0</v>
      </c>
      <c r="BF116" s="246">
        <f>IF(N116="snížená",J116,0)</f>
        <v>0</v>
      </c>
      <c r="BG116" s="246">
        <f>IF(N116="zákl. přenesená",J116,0)</f>
        <v>0</v>
      </c>
      <c r="BH116" s="246">
        <f>IF(N116="sníž. přenesená",J116,0)</f>
        <v>0</v>
      </c>
      <c r="BI116" s="246">
        <f>IF(N116="nulová",J116,0)</f>
        <v>0</v>
      </c>
      <c r="BJ116" s="24" t="s">
        <v>80</v>
      </c>
      <c r="BK116" s="246">
        <f>ROUND(I116*H116,2)</f>
        <v>0</v>
      </c>
      <c r="BL116" s="24" t="s">
        <v>147</v>
      </c>
      <c r="BM116" s="24" t="s">
        <v>195</v>
      </c>
    </row>
    <row r="117" s="1" customFormat="1">
      <c r="B117" s="46"/>
      <c r="C117" s="74"/>
      <c r="D117" s="247" t="s">
        <v>149</v>
      </c>
      <c r="E117" s="74"/>
      <c r="F117" s="248" t="s">
        <v>196</v>
      </c>
      <c r="G117" s="74"/>
      <c r="H117" s="74"/>
      <c r="I117" s="203"/>
      <c r="J117" s="74"/>
      <c r="K117" s="74"/>
      <c r="L117" s="72"/>
      <c r="M117" s="249"/>
      <c r="N117" s="47"/>
      <c r="O117" s="47"/>
      <c r="P117" s="47"/>
      <c r="Q117" s="47"/>
      <c r="R117" s="47"/>
      <c r="S117" s="47"/>
      <c r="T117" s="95"/>
      <c r="AT117" s="24" t="s">
        <v>149</v>
      </c>
      <c r="AU117" s="24" t="s">
        <v>82</v>
      </c>
    </row>
    <row r="118" s="12" customFormat="1">
      <c r="B118" s="250"/>
      <c r="C118" s="251"/>
      <c r="D118" s="247" t="s">
        <v>151</v>
      </c>
      <c r="E118" s="252" t="s">
        <v>21</v>
      </c>
      <c r="F118" s="253" t="s">
        <v>152</v>
      </c>
      <c r="G118" s="251"/>
      <c r="H118" s="252" t="s">
        <v>21</v>
      </c>
      <c r="I118" s="254"/>
      <c r="J118" s="251"/>
      <c r="K118" s="251"/>
      <c r="L118" s="255"/>
      <c r="M118" s="256"/>
      <c r="N118" s="257"/>
      <c r="O118" s="257"/>
      <c r="P118" s="257"/>
      <c r="Q118" s="257"/>
      <c r="R118" s="257"/>
      <c r="S118" s="257"/>
      <c r="T118" s="258"/>
      <c r="AT118" s="259" t="s">
        <v>151</v>
      </c>
      <c r="AU118" s="259" t="s">
        <v>82</v>
      </c>
      <c r="AV118" s="12" t="s">
        <v>80</v>
      </c>
      <c r="AW118" s="12" t="s">
        <v>37</v>
      </c>
      <c r="AX118" s="12" t="s">
        <v>73</v>
      </c>
      <c r="AY118" s="259" t="s">
        <v>139</v>
      </c>
    </row>
    <row r="119" s="13" customFormat="1">
      <c r="B119" s="260"/>
      <c r="C119" s="261"/>
      <c r="D119" s="247" t="s">
        <v>151</v>
      </c>
      <c r="E119" s="262" t="s">
        <v>21</v>
      </c>
      <c r="F119" s="263" t="s">
        <v>197</v>
      </c>
      <c r="G119" s="261"/>
      <c r="H119" s="264">
        <v>488</v>
      </c>
      <c r="I119" s="265"/>
      <c r="J119" s="261"/>
      <c r="K119" s="261"/>
      <c r="L119" s="266"/>
      <c r="M119" s="267"/>
      <c r="N119" s="268"/>
      <c r="O119" s="268"/>
      <c r="P119" s="268"/>
      <c r="Q119" s="268"/>
      <c r="R119" s="268"/>
      <c r="S119" s="268"/>
      <c r="T119" s="269"/>
      <c r="AT119" s="270" t="s">
        <v>151</v>
      </c>
      <c r="AU119" s="270" t="s">
        <v>82</v>
      </c>
      <c r="AV119" s="13" t="s">
        <v>82</v>
      </c>
      <c r="AW119" s="13" t="s">
        <v>37</v>
      </c>
      <c r="AX119" s="13" t="s">
        <v>80</v>
      </c>
      <c r="AY119" s="270" t="s">
        <v>139</v>
      </c>
    </row>
    <row r="120" s="1" customFormat="1" ht="16.5" customHeight="1">
      <c r="B120" s="46"/>
      <c r="C120" s="282" t="s">
        <v>198</v>
      </c>
      <c r="D120" s="282" t="s">
        <v>199</v>
      </c>
      <c r="E120" s="283" t="s">
        <v>200</v>
      </c>
      <c r="F120" s="284" t="s">
        <v>201</v>
      </c>
      <c r="G120" s="285" t="s">
        <v>145</v>
      </c>
      <c r="H120" s="286">
        <v>488</v>
      </c>
      <c r="I120" s="287"/>
      <c r="J120" s="288">
        <f>ROUND(I120*H120,2)</f>
        <v>0</v>
      </c>
      <c r="K120" s="284" t="s">
        <v>146</v>
      </c>
      <c r="L120" s="289"/>
      <c r="M120" s="290" t="s">
        <v>21</v>
      </c>
      <c r="N120" s="291" t="s">
        <v>44</v>
      </c>
      <c r="O120" s="47"/>
      <c r="P120" s="244">
        <f>O120*H120</f>
        <v>0</v>
      </c>
      <c r="Q120" s="244">
        <v>0.01006</v>
      </c>
      <c r="R120" s="244">
        <f>Q120*H120</f>
        <v>4.9092799999999999</v>
      </c>
      <c r="S120" s="244">
        <v>0</v>
      </c>
      <c r="T120" s="245">
        <f>S120*H120</f>
        <v>0</v>
      </c>
      <c r="AR120" s="24" t="s">
        <v>192</v>
      </c>
      <c r="AT120" s="24" t="s">
        <v>199</v>
      </c>
      <c r="AU120" s="24" t="s">
        <v>82</v>
      </c>
      <c r="AY120" s="24" t="s">
        <v>139</v>
      </c>
      <c r="BE120" s="246">
        <f>IF(N120="základní",J120,0)</f>
        <v>0</v>
      </c>
      <c r="BF120" s="246">
        <f>IF(N120="snížená",J120,0)</f>
        <v>0</v>
      </c>
      <c r="BG120" s="246">
        <f>IF(N120="zákl. přenesená",J120,0)</f>
        <v>0</v>
      </c>
      <c r="BH120" s="246">
        <f>IF(N120="sníž. přenesená",J120,0)</f>
        <v>0</v>
      </c>
      <c r="BI120" s="246">
        <f>IF(N120="nulová",J120,0)</f>
        <v>0</v>
      </c>
      <c r="BJ120" s="24" t="s">
        <v>80</v>
      </c>
      <c r="BK120" s="246">
        <f>ROUND(I120*H120,2)</f>
        <v>0</v>
      </c>
      <c r="BL120" s="24" t="s">
        <v>147</v>
      </c>
      <c r="BM120" s="24" t="s">
        <v>202</v>
      </c>
    </row>
    <row r="121" s="13" customFormat="1">
      <c r="B121" s="260"/>
      <c r="C121" s="261"/>
      <c r="D121" s="247" t="s">
        <v>151</v>
      </c>
      <c r="E121" s="262" t="s">
        <v>21</v>
      </c>
      <c r="F121" s="263" t="s">
        <v>197</v>
      </c>
      <c r="G121" s="261"/>
      <c r="H121" s="264">
        <v>488</v>
      </c>
      <c r="I121" s="265"/>
      <c r="J121" s="261"/>
      <c r="K121" s="261"/>
      <c r="L121" s="266"/>
      <c r="M121" s="267"/>
      <c r="N121" s="268"/>
      <c r="O121" s="268"/>
      <c r="P121" s="268"/>
      <c r="Q121" s="268"/>
      <c r="R121" s="268"/>
      <c r="S121" s="268"/>
      <c r="T121" s="269"/>
      <c r="AT121" s="270" t="s">
        <v>151</v>
      </c>
      <c r="AU121" s="270" t="s">
        <v>82</v>
      </c>
      <c r="AV121" s="13" t="s">
        <v>82</v>
      </c>
      <c r="AW121" s="13" t="s">
        <v>37</v>
      </c>
      <c r="AX121" s="13" t="s">
        <v>80</v>
      </c>
      <c r="AY121" s="270" t="s">
        <v>139</v>
      </c>
    </row>
    <row r="122" s="1" customFormat="1" ht="89.25" customHeight="1">
      <c r="B122" s="46"/>
      <c r="C122" s="235" t="s">
        <v>203</v>
      </c>
      <c r="D122" s="235" t="s">
        <v>142</v>
      </c>
      <c r="E122" s="236" t="s">
        <v>204</v>
      </c>
      <c r="F122" s="237" t="s">
        <v>205</v>
      </c>
      <c r="G122" s="238" t="s">
        <v>206</v>
      </c>
      <c r="H122" s="239">
        <v>0.40000000000000002</v>
      </c>
      <c r="I122" s="240"/>
      <c r="J122" s="241">
        <f>ROUND(I122*H122,2)</f>
        <v>0</v>
      </c>
      <c r="K122" s="237" t="s">
        <v>146</v>
      </c>
      <c r="L122" s="72"/>
      <c r="M122" s="242" t="s">
        <v>21</v>
      </c>
      <c r="N122" s="243" t="s">
        <v>44</v>
      </c>
      <c r="O122" s="47"/>
      <c r="P122" s="244">
        <f>O122*H122</f>
        <v>0</v>
      </c>
      <c r="Q122" s="244">
        <v>0</v>
      </c>
      <c r="R122" s="244">
        <f>Q122*H122</f>
        <v>0</v>
      </c>
      <c r="S122" s="244">
        <v>0</v>
      </c>
      <c r="T122" s="245">
        <f>S122*H122</f>
        <v>0</v>
      </c>
      <c r="AR122" s="24" t="s">
        <v>147</v>
      </c>
      <c r="AT122" s="24" t="s">
        <v>142</v>
      </c>
      <c r="AU122" s="24" t="s">
        <v>82</v>
      </c>
      <c r="AY122" s="24" t="s">
        <v>139</v>
      </c>
      <c r="BE122" s="246">
        <f>IF(N122="základní",J122,0)</f>
        <v>0</v>
      </c>
      <c r="BF122" s="246">
        <f>IF(N122="snížená",J122,0)</f>
        <v>0</v>
      </c>
      <c r="BG122" s="246">
        <f>IF(N122="zákl. přenesená",J122,0)</f>
        <v>0</v>
      </c>
      <c r="BH122" s="246">
        <f>IF(N122="sníž. přenesená",J122,0)</f>
        <v>0</v>
      </c>
      <c r="BI122" s="246">
        <f>IF(N122="nulová",J122,0)</f>
        <v>0</v>
      </c>
      <c r="BJ122" s="24" t="s">
        <v>80</v>
      </c>
      <c r="BK122" s="246">
        <f>ROUND(I122*H122,2)</f>
        <v>0</v>
      </c>
      <c r="BL122" s="24" t="s">
        <v>147</v>
      </c>
      <c r="BM122" s="24" t="s">
        <v>207</v>
      </c>
    </row>
    <row r="123" s="1" customFormat="1">
      <c r="B123" s="46"/>
      <c r="C123" s="74"/>
      <c r="D123" s="247" t="s">
        <v>149</v>
      </c>
      <c r="E123" s="74"/>
      <c r="F123" s="248" t="s">
        <v>208</v>
      </c>
      <c r="G123" s="74"/>
      <c r="H123" s="74"/>
      <c r="I123" s="203"/>
      <c r="J123" s="74"/>
      <c r="K123" s="74"/>
      <c r="L123" s="72"/>
      <c r="M123" s="249"/>
      <c r="N123" s="47"/>
      <c r="O123" s="47"/>
      <c r="P123" s="47"/>
      <c r="Q123" s="47"/>
      <c r="R123" s="47"/>
      <c r="S123" s="47"/>
      <c r="T123" s="95"/>
      <c r="AT123" s="24" t="s">
        <v>149</v>
      </c>
      <c r="AU123" s="24" t="s">
        <v>82</v>
      </c>
    </row>
    <row r="124" s="13" customFormat="1">
      <c r="B124" s="260"/>
      <c r="C124" s="261"/>
      <c r="D124" s="247" t="s">
        <v>151</v>
      </c>
      <c r="E124" s="262" t="s">
        <v>21</v>
      </c>
      <c r="F124" s="263" t="s">
        <v>209</v>
      </c>
      <c r="G124" s="261"/>
      <c r="H124" s="264">
        <v>0.40000000000000002</v>
      </c>
      <c r="I124" s="265"/>
      <c r="J124" s="261"/>
      <c r="K124" s="261"/>
      <c r="L124" s="266"/>
      <c r="M124" s="267"/>
      <c r="N124" s="268"/>
      <c r="O124" s="268"/>
      <c r="P124" s="268"/>
      <c r="Q124" s="268"/>
      <c r="R124" s="268"/>
      <c r="S124" s="268"/>
      <c r="T124" s="269"/>
      <c r="AT124" s="270" t="s">
        <v>151</v>
      </c>
      <c r="AU124" s="270" t="s">
        <v>82</v>
      </c>
      <c r="AV124" s="13" t="s">
        <v>82</v>
      </c>
      <c r="AW124" s="13" t="s">
        <v>37</v>
      </c>
      <c r="AX124" s="13" t="s">
        <v>80</v>
      </c>
      <c r="AY124" s="270" t="s">
        <v>139</v>
      </c>
    </row>
    <row r="125" s="1" customFormat="1" ht="51" customHeight="1">
      <c r="B125" s="46"/>
      <c r="C125" s="235" t="s">
        <v>210</v>
      </c>
      <c r="D125" s="235" t="s">
        <v>142</v>
      </c>
      <c r="E125" s="236" t="s">
        <v>211</v>
      </c>
      <c r="F125" s="237" t="s">
        <v>212</v>
      </c>
      <c r="G125" s="238" t="s">
        <v>213</v>
      </c>
      <c r="H125" s="239">
        <v>33</v>
      </c>
      <c r="I125" s="240"/>
      <c r="J125" s="241">
        <f>ROUND(I125*H125,2)</f>
        <v>0</v>
      </c>
      <c r="K125" s="237" t="s">
        <v>146</v>
      </c>
      <c r="L125" s="72"/>
      <c r="M125" s="242" t="s">
        <v>21</v>
      </c>
      <c r="N125" s="243" t="s">
        <v>44</v>
      </c>
      <c r="O125" s="47"/>
      <c r="P125" s="244">
        <f>O125*H125</f>
        <v>0</v>
      </c>
      <c r="Q125" s="244">
        <v>0</v>
      </c>
      <c r="R125" s="244">
        <f>Q125*H125</f>
        <v>0</v>
      </c>
      <c r="S125" s="244">
        <v>0</v>
      </c>
      <c r="T125" s="245">
        <f>S125*H125</f>
        <v>0</v>
      </c>
      <c r="AR125" s="24" t="s">
        <v>147</v>
      </c>
      <c r="AT125" s="24" t="s">
        <v>142</v>
      </c>
      <c r="AU125" s="24" t="s">
        <v>82</v>
      </c>
      <c r="AY125" s="24" t="s">
        <v>139</v>
      </c>
      <c r="BE125" s="246">
        <f>IF(N125="základní",J125,0)</f>
        <v>0</v>
      </c>
      <c r="BF125" s="246">
        <f>IF(N125="snížená",J125,0)</f>
        <v>0</v>
      </c>
      <c r="BG125" s="246">
        <f>IF(N125="zákl. přenesená",J125,0)</f>
        <v>0</v>
      </c>
      <c r="BH125" s="246">
        <f>IF(N125="sníž. přenesená",J125,0)</f>
        <v>0</v>
      </c>
      <c r="BI125" s="246">
        <f>IF(N125="nulová",J125,0)</f>
        <v>0</v>
      </c>
      <c r="BJ125" s="24" t="s">
        <v>80</v>
      </c>
      <c r="BK125" s="246">
        <f>ROUND(I125*H125,2)</f>
        <v>0</v>
      </c>
      <c r="BL125" s="24" t="s">
        <v>147</v>
      </c>
      <c r="BM125" s="24" t="s">
        <v>214</v>
      </c>
    </row>
    <row r="126" s="1" customFormat="1">
      <c r="B126" s="46"/>
      <c r="C126" s="74"/>
      <c r="D126" s="247" t="s">
        <v>149</v>
      </c>
      <c r="E126" s="74"/>
      <c r="F126" s="248" t="s">
        <v>215</v>
      </c>
      <c r="G126" s="74"/>
      <c r="H126" s="74"/>
      <c r="I126" s="203"/>
      <c r="J126" s="74"/>
      <c r="K126" s="74"/>
      <c r="L126" s="72"/>
      <c r="M126" s="249"/>
      <c r="N126" s="47"/>
      <c r="O126" s="47"/>
      <c r="P126" s="47"/>
      <c r="Q126" s="47"/>
      <c r="R126" s="47"/>
      <c r="S126" s="47"/>
      <c r="T126" s="95"/>
      <c r="AT126" s="24" t="s">
        <v>149</v>
      </c>
      <c r="AU126" s="24" t="s">
        <v>82</v>
      </c>
    </row>
    <row r="127" s="13" customFormat="1">
      <c r="B127" s="260"/>
      <c r="C127" s="261"/>
      <c r="D127" s="247" t="s">
        <v>151</v>
      </c>
      <c r="E127" s="262" t="s">
        <v>21</v>
      </c>
      <c r="F127" s="263" t="s">
        <v>216</v>
      </c>
      <c r="G127" s="261"/>
      <c r="H127" s="264">
        <v>33</v>
      </c>
      <c r="I127" s="265"/>
      <c r="J127" s="261"/>
      <c r="K127" s="261"/>
      <c r="L127" s="266"/>
      <c r="M127" s="267"/>
      <c r="N127" s="268"/>
      <c r="O127" s="268"/>
      <c r="P127" s="268"/>
      <c r="Q127" s="268"/>
      <c r="R127" s="268"/>
      <c r="S127" s="268"/>
      <c r="T127" s="269"/>
      <c r="AT127" s="270" t="s">
        <v>151</v>
      </c>
      <c r="AU127" s="270" t="s">
        <v>82</v>
      </c>
      <c r="AV127" s="13" t="s">
        <v>82</v>
      </c>
      <c r="AW127" s="13" t="s">
        <v>37</v>
      </c>
      <c r="AX127" s="13" t="s">
        <v>80</v>
      </c>
      <c r="AY127" s="270" t="s">
        <v>139</v>
      </c>
    </row>
    <row r="128" s="1" customFormat="1" ht="16.5" customHeight="1">
      <c r="B128" s="46"/>
      <c r="C128" s="282" t="s">
        <v>217</v>
      </c>
      <c r="D128" s="282" t="s">
        <v>199</v>
      </c>
      <c r="E128" s="283" t="s">
        <v>218</v>
      </c>
      <c r="F128" s="284" t="s">
        <v>219</v>
      </c>
      <c r="G128" s="285" t="s">
        <v>220</v>
      </c>
      <c r="H128" s="286">
        <v>52.799999999999997</v>
      </c>
      <c r="I128" s="287"/>
      <c r="J128" s="288">
        <f>ROUND(I128*H128,2)</f>
        <v>0</v>
      </c>
      <c r="K128" s="284" t="s">
        <v>146</v>
      </c>
      <c r="L128" s="289"/>
      <c r="M128" s="290" t="s">
        <v>21</v>
      </c>
      <c r="N128" s="291" t="s">
        <v>44</v>
      </c>
      <c r="O128" s="47"/>
      <c r="P128" s="244">
        <f>O128*H128</f>
        <v>0</v>
      </c>
      <c r="Q128" s="244">
        <v>1</v>
      </c>
      <c r="R128" s="244">
        <f>Q128*H128</f>
        <v>52.799999999999997</v>
      </c>
      <c r="S128" s="244">
        <v>0</v>
      </c>
      <c r="T128" s="245">
        <f>S128*H128</f>
        <v>0</v>
      </c>
      <c r="AR128" s="24" t="s">
        <v>192</v>
      </c>
      <c r="AT128" s="24" t="s">
        <v>199</v>
      </c>
      <c r="AU128" s="24" t="s">
        <v>82</v>
      </c>
      <c r="AY128" s="24" t="s">
        <v>139</v>
      </c>
      <c r="BE128" s="246">
        <f>IF(N128="základní",J128,0)</f>
        <v>0</v>
      </c>
      <c r="BF128" s="246">
        <f>IF(N128="snížená",J128,0)</f>
        <v>0</v>
      </c>
      <c r="BG128" s="246">
        <f>IF(N128="zákl. přenesená",J128,0)</f>
        <v>0</v>
      </c>
      <c r="BH128" s="246">
        <f>IF(N128="sníž. přenesená",J128,0)</f>
        <v>0</v>
      </c>
      <c r="BI128" s="246">
        <f>IF(N128="nulová",J128,0)</f>
        <v>0</v>
      </c>
      <c r="BJ128" s="24" t="s">
        <v>80</v>
      </c>
      <c r="BK128" s="246">
        <f>ROUND(I128*H128,2)</f>
        <v>0</v>
      </c>
      <c r="BL128" s="24" t="s">
        <v>147</v>
      </c>
      <c r="BM128" s="24" t="s">
        <v>221</v>
      </c>
    </row>
    <row r="129" s="13" customFormat="1">
      <c r="B129" s="260"/>
      <c r="C129" s="261"/>
      <c r="D129" s="247" t="s">
        <v>151</v>
      </c>
      <c r="E129" s="262" t="s">
        <v>21</v>
      </c>
      <c r="F129" s="263" t="s">
        <v>222</v>
      </c>
      <c r="G129" s="261"/>
      <c r="H129" s="264">
        <v>52.799999999999997</v>
      </c>
      <c r="I129" s="265"/>
      <c r="J129" s="261"/>
      <c r="K129" s="261"/>
      <c r="L129" s="266"/>
      <c r="M129" s="267"/>
      <c r="N129" s="268"/>
      <c r="O129" s="268"/>
      <c r="P129" s="268"/>
      <c r="Q129" s="268"/>
      <c r="R129" s="268"/>
      <c r="S129" s="268"/>
      <c r="T129" s="269"/>
      <c r="AT129" s="270" t="s">
        <v>151</v>
      </c>
      <c r="AU129" s="270" t="s">
        <v>82</v>
      </c>
      <c r="AV129" s="13" t="s">
        <v>82</v>
      </c>
      <c r="AW129" s="13" t="s">
        <v>37</v>
      </c>
      <c r="AX129" s="13" t="s">
        <v>80</v>
      </c>
      <c r="AY129" s="270" t="s">
        <v>139</v>
      </c>
    </row>
    <row r="130" s="1" customFormat="1" ht="153" customHeight="1">
      <c r="B130" s="46"/>
      <c r="C130" s="235" t="s">
        <v>223</v>
      </c>
      <c r="D130" s="235" t="s">
        <v>142</v>
      </c>
      <c r="E130" s="236" t="s">
        <v>224</v>
      </c>
      <c r="F130" s="237" t="s">
        <v>225</v>
      </c>
      <c r="G130" s="238" t="s">
        <v>220</v>
      </c>
      <c r="H130" s="239">
        <v>52.799999999999997</v>
      </c>
      <c r="I130" s="240"/>
      <c r="J130" s="241">
        <f>ROUND(I130*H130,2)</f>
        <v>0</v>
      </c>
      <c r="K130" s="237" t="s">
        <v>146</v>
      </c>
      <c r="L130" s="72"/>
      <c r="M130" s="242" t="s">
        <v>21</v>
      </c>
      <c r="N130" s="243" t="s">
        <v>44</v>
      </c>
      <c r="O130" s="47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AR130" s="24" t="s">
        <v>147</v>
      </c>
      <c r="AT130" s="24" t="s">
        <v>142</v>
      </c>
      <c r="AU130" s="24" t="s">
        <v>82</v>
      </c>
      <c r="AY130" s="24" t="s">
        <v>139</v>
      </c>
      <c r="BE130" s="246">
        <f>IF(N130="základní",J130,0)</f>
        <v>0</v>
      </c>
      <c r="BF130" s="246">
        <f>IF(N130="snížená",J130,0)</f>
        <v>0</v>
      </c>
      <c r="BG130" s="246">
        <f>IF(N130="zákl. přenesená",J130,0)</f>
        <v>0</v>
      </c>
      <c r="BH130" s="246">
        <f>IF(N130="sníž. přenesená",J130,0)</f>
        <v>0</v>
      </c>
      <c r="BI130" s="246">
        <f>IF(N130="nulová",J130,0)</f>
        <v>0</v>
      </c>
      <c r="BJ130" s="24" t="s">
        <v>80</v>
      </c>
      <c r="BK130" s="246">
        <f>ROUND(I130*H130,2)</f>
        <v>0</v>
      </c>
      <c r="BL130" s="24" t="s">
        <v>147</v>
      </c>
      <c r="BM130" s="24" t="s">
        <v>226</v>
      </c>
    </row>
    <row r="131" s="1" customFormat="1">
      <c r="B131" s="46"/>
      <c r="C131" s="74"/>
      <c r="D131" s="247" t="s">
        <v>149</v>
      </c>
      <c r="E131" s="74"/>
      <c r="F131" s="248" t="s">
        <v>227</v>
      </c>
      <c r="G131" s="74"/>
      <c r="H131" s="74"/>
      <c r="I131" s="203"/>
      <c r="J131" s="74"/>
      <c r="K131" s="74"/>
      <c r="L131" s="72"/>
      <c r="M131" s="249"/>
      <c r="N131" s="47"/>
      <c r="O131" s="47"/>
      <c r="P131" s="47"/>
      <c r="Q131" s="47"/>
      <c r="R131" s="47"/>
      <c r="S131" s="47"/>
      <c r="T131" s="95"/>
      <c r="AT131" s="24" t="s">
        <v>149</v>
      </c>
      <c r="AU131" s="24" t="s">
        <v>82</v>
      </c>
    </row>
    <row r="132" s="12" customFormat="1">
      <c r="B132" s="250"/>
      <c r="C132" s="251"/>
      <c r="D132" s="247" t="s">
        <v>151</v>
      </c>
      <c r="E132" s="252" t="s">
        <v>21</v>
      </c>
      <c r="F132" s="253" t="s">
        <v>228</v>
      </c>
      <c r="G132" s="251"/>
      <c r="H132" s="252" t="s">
        <v>21</v>
      </c>
      <c r="I132" s="254"/>
      <c r="J132" s="251"/>
      <c r="K132" s="251"/>
      <c r="L132" s="255"/>
      <c r="M132" s="256"/>
      <c r="N132" s="257"/>
      <c r="O132" s="257"/>
      <c r="P132" s="257"/>
      <c r="Q132" s="257"/>
      <c r="R132" s="257"/>
      <c r="S132" s="257"/>
      <c r="T132" s="258"/>
      <c r="AT132" s="259" t="s">
        <v>151</v>
      </c>
      <c r="AU132" s="259" t="s">
        <v>82</v>
      </c>
      <c r="AV132" s="12" t="s">
        <v>80</v>
      </c>
      <c r="AW132" s="12" t="s">
        <v>37</v>
      </c>
      <c r="AX132" s="12" t="s">
        <v>73</v>
      </c>
      <c r="AY132" s="259" t="s">
        <v>139</v>
      </c>
    </row>
    <row r="133" s="13" customFormat="1">
      <c r="B133" s="260"/>
      <c r="C133" s="261"/>
      <c r="D133" s="247" t="s">
        <v>151</v>
      </c>
      <c r="E133" s="262" t="s">
        <v>21</v>
      </c>
      <c r="F133" s="263" t="s">
        <v>222</v>
      </c>
      <c r="G133" s="261"/>
      <c r="H133" s="264">
        <v>52.799999999999997</v>
      </c>
      <c r="I133" s="265"/>
      <c r="J133" s="261"/>
      <c r="K133" s="261"/>
      <c r="L133" s="266"/>
      <c r="M133" s="267"/>
      <c r="N133" s="268"/>
      <c r="O133" s="268"/>
      <c r="P133" s="268"/>
      <c r="Q133" s="268"/>
      <c r="R133" s="268"/>
      <c r="S133" s="268"/>
      <c r="T133" s="269"/>
      <c r="AT133" s="270" t="s">
        <v>151</v>
      </c>
      <c r="AU133" s="270" t="s">
        <v>82</v>
      </c>
      <c r="AV133" s="13" t="s">
        <v>82</v>
      </c>
      <c r="AW133" s="13" t="s">
        <v>37</v>
      </c>
      <c r="AX133" s="13" t="s">
        <v>80</v>
      </c>
      <c r="AY133" s="270" t="s">
        <v>139</v>
      </c>
    </row>
    <row r="134" s="1" customFormat="1" ht="63.75" customHeight="1">
      <c r="B134" s="46"/>
      <c r="C134" s="235" t="s">
        <v>229</v>
      </c>
      <c r="D134" s="235" t="s">
        <v>142</v>
      </c>
      <c r="E134" s="236" t="s">
        <v>230</v>
      </c>
      <c r="F134" s="237" t="s">
        <v>231</v>
      </c>
      <c r="G134" s="238" t="s">
        <v>220</v>
      </c>
      <c r="H134" s="239">
        <v>98.859999999999999</v>
      </c>
      <c r="I134" s="240"/>
      <c r="J134" s="241">
        <f>ROUND(I134*H134,2)</f>
        <v>0</v>
      </c>
      <c r="K134" s="237" t="s">
        <v>146</v>
      </c>
      <c r="L134" s="72"/>
      <c r="M134" s="242" t="s">
        <v>21</v>
      </c>
      <c r="N134" s="243" t="s">
        <v>44</v>
      </c>
      <c r="O134" s="47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AR134" s="24" t="s">
        <v>147</v>
      </c>
      <c r="AT134" s="24" t="s">
        <v>142</v>
      </c>
      <c r="AU134" s="24" t="s">
        <v>82</v>
      </c>
      <c r="AY134" s="24" t="s">
        <v>139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24" t="s">
        <v>80</v>
      </c>
      <c r="BK134" s="246">
        <f>ROUND(I134*H134,2)</f>
        <v>0</v>
      </c>
      <c r="BL134" s="24" t="s">
        <v>147</v>
      </c>
      <c r="BM134" s="24" t="s">
        <v>232</v>
      </c>
    </row>
    <row r="135" s="1" customFormat="1">
      <c r="B135" s="46"/>
      <c r="C135" s="74"/>
      <c r="D135" s="247" t="s">
        <v>149</v>
      </c>
      <c r="E135" s="74"/>
      <c r="F135" s="248" t="s">
        <v>233</v>
      </c>
      <c r="G135" s="74"/>
      <c r="H135" s="74"/>
      <c r="I135" s="203"/>
      <c r="J135" s="74"/>
      <c r="K135" s="74"/>
      <c r="L135" s="72"/>
      <c r="M135" s="249"/>
      <c r="N135" s="47"/>
      <c r="O135" s="47"/>
      <c r="P135" s="47"/>
      <c r="Q135" s="47"/>
      <c r="R135" s="47"/>
      <c r="S135" s="47"/>
      <c r="T135" s="95"/>
      <c r="AT135" s="24" t="s">
        <v>149</v>
      </c>
      <c r="AU135" s="24" t="s">
        <v>82</v>
      </c>
    </row>
    <row r="136" s="12" customFormat="1">
      <c r="B136" s="250"/>
      <c r="C136" s="251"/>
      <c r="D136" s="247" t="s">
        <v>151</v>
      </c>
      <c r="E136" s="252" t="s">
        <v>21</v>
      </c>
      <c r="F136" s="253" t="s">
        <v>234</v>
      </c>
      <c r="G136" s="251"/>
      <c r="H136" s="252" t="s">
        <v>21</v>
      </c>
      <c r="I136" s="254"/>
      <c r="J136" s="251"/>
      <c r="K136" s="251"/>
      <c r="L136" s="255"/>
      <c r="M136" s="256"/>
      <c r="N136" s="257"/>
      <c r="O136" s="257"/>
      <c r="P136" s="257"/>
      <c r="Q136" s="257"/>
      <c r="R136" s="257"/>
      <c r="S136" s="257"/>
      <c r="T136" s="258"/>
      <c r="AT136" s="259" t="s">
        <v>151</v>
      </c>
      <c r="AU136" s="259" t="s">
        <v>82</v>
      </c>
      <c r="AV136" s="12" t="s">
        <v>80</v>
      </c>
      <c r="AW136" s="12" t="s">
        <v>37</v>
      </c>
      <c r="AX136" s="12" t="s">
        <v>73</v>
      </c>
      <c r="AY136" s="259" t="s">
        <v>139</v>
      </c>
    </row>
    <row r="137" s="13" customFormat="1">
      <c r="B137" s="260"/>
      <c r="C137" s="261"/>
      <c r="D137" s="247" t="s">
        <v>151</v>
      </c>
      <c r="E137" s="262" t="s">
        <v>21</v>
      </c>
      <c r="F137" s="263" t="s">
        <v>235</v>
      </c>
      <c r="G137" s="261"/>
      <c r="H137" s="264">
        <v>98.859999999999999</v>
      </c>
      <c r="I137" s="265"/>
      <c r="J137" s="261"/>
      <c r="K137" s="261"/>
      <c r="L137" s="266"/>
      <c r="M137" s="267"/>
      <c r="N137" s="268"/>
      <c r="O137" s="268"/>
      <c r="P137" s="268"/>
      <c r="Q137" s="268"/>
      <c r="R137" s="268"/>
      <c r="S137" s="268"/>
      <c r="T137" s="269"/>
      <c r="AT137" s="270" t="s">
        <v>151</v>
      </c>
      <c r="AU137" s="270" t="s">
        <v>82</v>
      </c>
      <c r="AV137" s="13" t="s">
        <v>82</v>
      </c>
      <c r="AW137" s="13" t="s">
        <v>37</v>
      </c>
      <c r="AX137" s="13" t="s">
        <v>80</v>
      </c>
      <c r="AY137" s="270" t="s">
        <v>139</v>
      </c>
    </row>
    <row r="138" s="1" customFormat="1" ht="153" customHeight="1">
      <c r="B138" s="46"/>
      <c r="C138" s="235" t="s">
        <v>10</v>
      </c>
      <c r="D138" s="235" t="s">
        <v>142</v>
      </c>
      <c r="E138" s="236" t="s">
        <v>236</v>
      </c>
      <c r="F138" s="237" t="s">
        <v>237</v>
      </c>
      <c r="G138" s="238" t="s">
        <v>220</v>
      </c>
      <c r="H138" s="239">
        <v>4.9089999999999998</v>
      </c>
      <c r="I138" s="240"/>
      <c r="J138" s="241">
        <f>ROUND(I138*H138,2)</f>
        <v>0</v>
      </c>
      <c r="K138" s="237" t="s">
        <v>146</v>
      </c>
      <c r="L138" s="72"/>
      <c r="M138" s="242" t="s">
        <v>21</v>
      </c>
      <c r="N138" s="243" t="s">
        <v>44</v>
      </c>
      <c r="O138" s="47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AR138" s="24" t="s">
        <v>147</v>
      </c>
      <c r="AT138" s="24" t="s">
        <v>142</v>
      </c>
      <c r="AU138" s="24" t="s">
        <v>82</v>
      </c>
      <c r="AY138" s="24" t="s">
        <v>139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24" t="s">
        <v>80</v>
      </c>
      <c r="BK138" s="246">
        <f>ROUND(I138*H138,2)</f>
        <v>0</v>
      </c>
      <c r="BL138" s="24" t="s">
        <v>147</v>
      </c>
      <c r="BM138" s="24" t="s">
        <v>238</v>
      </c>
    </row>
    <row r="139" s="1" customFormat="1">
      <c r="B139" s="46"/>
      <c r="C139" s="74"/>
      <c r="D139" s="247" t="s">
        <v>149</v>
      </c>
      <c r="E139" s="74"/>
      <c r="F139" s="248" t="s">
        <v>227</v>
      </c>
      <c r="G139" s="74"/>
      <c r="H139" s="74"/>
      <c r="I139" s="203"/>
      <c r="J139" s="74"/>
      <c r="K139" s="74"/>
      <c r="L139" s="72"/>
      <c r="M139" s="249"/>
      <c r="N139" s="47"/>
      <c r="O139" s="47"/>
      <c r="P139" s="47"/>
      <c r="Q139" s="47"/>
      <c r="R139" s="47"/>
      <c r="S139" s="47"/>
      <c r="T139" s="95"/>
      <c r="AT139" s="24" t="s">
        <v>149</v>
      </c>
      <c r="AU139" s="24" t="s">
        <v>82</v>
      </c>
    </row>
    <row r="140" s="12" customFormat="1">
      <c r="B140" s="250"/>
      <c r="C140" s="251"/>
      <c r="D140" s="247" t="s">
        <v>151</v>
      </c>
      <c r="E140" s="252" t="s">
        <v>21</v>
      </c>
      <c r="F140" s="253" t="s">
        <v>239</v>
      </c>
      <c r="G140" s="251"/>
      <c r="H140" s="252" t="s">
        <v>21</v>
      </c>
      <c r="I140" s="254"/>
      <c r="J140" s="251"/>
      <c r="K140" s="251"/>
      <c r="L140" s="255"/>
      <c r="M140" s="256"/>
      <c r="N140" s="257"/>
      <c r="O140" s="257"/>
      <c r="P140" s="257"/>
      <c r="Q140" s="257"/>
      <c r="R140" s="257"/>
      <c r="S140" s="257"/>
      <c r="T140" s="258"/>
      <c r="AT140" s="259" t="s">
        <v>151</v>
      </c>
      <c r="AU140" s="259" t="s">
        <v>82</v>
      </c>
      <c r="AV140" s="12" t="s">
        <v>80</v>
      </c>
      <c r="AW140" s="12" t="s">
        <v>37</v>
      </c>
      <c r="AX140" s="12" t="s">
        <v>73</v>
      </c>
      <c r="AY140" s="259" t="s">
        <v>139</v>
      </c>
    </row>
    <row r="141" s="13" customFormat="1">
      <c r="B141" s="260"/>
      <c r="C141" s="261"/>
      <c r="D141" s="247" t="s">
        <v>151</v>
      </c>
      <c r="E141" s="262" t="s">
        <v>21</v>
      </c>
      <c r="F141" s="263" t="s">
        <v>240</v>
      </c>
      <c r="G141" s="261"/>
      <c r="H141" s="264">
        <v>4.9089999999999998</v>
      </c>
      <c r="I141" s="265"/>
      <c r="J141" s="261"/>
      <c r="K141" s="261"/>
      <c r="L141" s="266"/>
      <c r="M141" s="292"/>
      <c r="N141" s="293"/>
      <c r="O141" s="293"/>
      <c r="P141" s="293"/>
      <c r="Q141" s="293"/>
      <c r="R141" s="293"/>
      <c r="S141" s="293"/>
      <c r="T141" s="294"/>
      <c r="AT141" s="270" t="s">
        <v>151</v>
      </c>
      <c r="AU141" s="270" t="s">
        <v>82</v>
      </c>
      <c r="AV141" s="13" t="s">
        <v>82</v>
      </c>
      <c r="AW141" s="13" t="s">
        <v>37</v>
      </c>
      <c r="AX141" s="13" t="s">
        <v>80</v>
      </c>
      <c r="AY141" s="270" t="s">
        <v>139</v>
      </c>
    </row>
    <row r="142" s="1" customFormat="1" ht="6.96" customHeight="1">
      <c r="B142" s="67"/>
      <c r="C142" s="68"/>
      <c r="D142" s="68"/>
      <c r="E142" s="68"/>
      <c r="F142" s="68"/>
      <c r="G142" s="68"/>
      <c r="H142" s="68"/>
      <c r="I142" s="178"/>
      <c r="J142" s="68"/>
      <c r="K142" s="68"/>
      <c r="L142" s="72"/>
    </row>
  </sheetData>
  <sheetProtection sheet="1" autoFilter="0" formatColumns="0" formatRows="0" objects="1" scenarios="1" spinCount="100000" saltValue="BkgL220RszmVnIrnLS2rSA1IO2vBpOUdERUfXYu/JCh7yv0p9qOAkGyTM2TQr3/3Ccx6iWFI0o/Gk8RjlZKzkQ==" hashValue="MASdpSy4NjVAHb6+CAwFss9IeSGxmr+VoVxjTQ2nL1fbqh7L3CdhnagjtC+ZAfzhnQr39iH0KsTU1qurj1O9bQ==" algorithmName="SHA-512" password="CC35"/>
  <autoFilter ref="C83:K141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106</v>
      </c>
      <c r="G1" s="151" t="s">
        <v>107</v>
      </c>
      <c r="H1" s="151"/>
      <c r="I1" s="152"/>
      <c r="J1" s="151" t="s">
        <v>108</v>
      </c>
      <c r="K1" s="150" t="s">
        <v>109</v>
      </c>
      <c r="L1" s="151" t="s">
        <v>110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90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82</v>
      </c>
    </row>
    <row r="4" ht="36.96" customHeight="1">
      <c r="B4" s="28"/>
      <c r="C4" s="29"/>
      <c r="D4" s="30" t="s">
        <v>111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zakázky'!K6</f>
        <v>Opravy železničního svršku v dopravně Mikulášovice d.n.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112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113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114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241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21</v>
      </c>
      <c r="G13" s="47"/>
      <c r="H13" s="47"/>
      <c r="I13" s="158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58" t="s">
        <v>25</v>
      </c>
      <c r="J14" s="159" t="str">
        <f>'Rekapitulace zakázky'!AN8</f>
        <v>25. 9. 2018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58" t="s">
        <v>28</v>
      </c>
      <c r="J16" s="35" t="s">
        <v>29</v>
      </c>
      <c r="K16" s="51"/>
    </row>
    <row r="17" s="1" customFormat="1" ht="18" customHeight="1">
      <c r="B17" s="46"/>
      <c r="C17" s="47"/>
      <c r="D17" s="47"/>
      <c r="E17" s="35" t="s">
        <v>30</v>
      </c>
      <c r="F17" s="47"/>
      <c r="G17" s="47"/>
      <c r="H17" s="47"/>
      <c r="I17" s="158" t="s">
        <v>31</v>
      </c>
      <c r="J17" s="35" t="s">
        <v>32</v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33</v>
      </c>
      <c r="E19" s="47"/>
      <c r="F19" s="47"/>
      <c r="G19" s="47"/>
      <c r="H19" s="47"/>
      <c r="I19" s="158" t="s">
        <v>28</v>
      </c>
      <c r="J19" s="35" t="str">
        <f>IF('Rekapitulace zakázky'!AN13="Vyplň údaj","",IF('Rekapitulace zakázky'!AN13="","",'Rekapitulace zakázky'!AN13))</f>
        <v/>
      </c>
      <c r="K19" s="51"/>
    </row>
    <row r="20" s="1" customFormat="1" ht="18" customHeight="1">
      <c r="B20" s="46"/>
      <c r="C20" s="47"/>
      <c r="D20" s="47"/>
      <c r="E20" s="35" t="str">
        <f>IF('Rekapitulace zakázky'!E14="Vyplň údaj","",IF('Rekapitulace zakázky'!E14="","",'Rekapitulace zakázky'!E14))</f>
        <v/>
      </c>
      <c r="F20" s="47"/>
      <c r="G20" s="47"/>
      <c r="H20" s="47"/>
      <c r="I20" s="158" t="s">
        <v>31</v>
      </c>
      <c r="J20" s="35" t="str">
        <f>IF('Rekapitulace zakázky'!AN14="Vyplň údaj","",IF('Rekapitulace zakázky'!AN14="","",'Rekapitulace zakázky'!AN14))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35</v>
      </c>
      <c r="E22" s="47"/>
      <c r="F22" s="47"/>
      <c r="G22" s="47"/>
      <c r="H22" s="47"/>
      <c r="I22" s="158" t="s">
        <v>28</v>
      </c>
      <c r="J22" s="35" t="str">
        <f>IF('Rekapitulace zakázky'!AN16="","",'Rekapitulace zakázky'!AN16)</f>
        <v/>
      </c>
      <c r="K22" s="51"/>
    </row>
    <row r="23" s="1" customFormat="1" ht="18" customHeight="1">
      <c r="B23" s="46"/>
      <c r="C23" s="47"/>
      <c r="D23" s="47"/>
      <c r="E23" s="35" t="str">
        <f>IF('Rekapitulace zakázky'!E17="","",'Rekapitulace zakázky'!E17)</f>
        <v xml:space="preserve"> </v>
      </c>
      <c r="F23" s="47"/>
      <c r="G23" s="47"/>
      <c r="H23" s="47"/>
      <c r="I23" s="158" t="s">
        <v>31</v>
      </c>
      <c r="J23" s="35" t="str">
        <f>IF('Rekapitulace zakázky'!AN17="","",'Rekapitulace zakázky'!AN17)</f>
        <v/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38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21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39</v>
      </c>
      <c r="E29" s="47"/>
      <c r="F29" s="47"/>
      <c r="G29" s="47"/>
      <c r="H29" s="47"/>
      <c r="I29" s="156"/>
      <c r="J29" s="167">
        <f>ROUND(J82,2)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41</v>
      </c>
      <c r="G31" s="47"/>
      <c r="H31" s="47"/>
      <c r="I31" s="168" t="s">
        <v>40</v>
      </c>
      <c r="J31" s="52" t="s">
        <v>42</v>
      </c>
      <c r="K31" s="51"/>
    </row>
    <row r="32" s="1" customFormat="1" ht="14.4" customHeight="1">
      <c r="B32" s="46"/>
      <c r="C32" s="47"/>
      <c r="D32" s="55" t="s">
        <v>43</v>
      </c>
      <c r="E32" s="55" t="s">
        <v>44</v>
      </c>
      <c r="F32" s="169">
        <f>ROUND(SUM(BE82:BE105), 2)</f>
        <v>0</v>
      </c>
      <c r="G32" s="47"/>
      <c r="H32" s="47"/>
      <c r="I32" s="170">
        <v>0.20999999999999999</v>
      </c>
      <c r="J32" s="169">
        <f>ROUND(ROUND((SUM(BE82:BE105)), 2)*I32, 2)</f>
        <v>0</v>
      </c>
      <c r="K32" s="51"/>
    </row>
    <row r="33" s="1" customFormat="1" ht="14.4" customHeight="1">
      <c r="B33" s="46"/>
      <c r="C33" s="47"/>
      <c r="D33" s="47"/>
      <c r="E33" s="55" t="s">
        <v>45</v>
      </c>
      <c r="F33" s="169">
        <f>ROUND(SUM(BF82:BF105), 2)</f>
        <v>0</v>
      </c>
      <c r="G33" s="47"/>
      <c r="H33" s="47"/>
      <c r="I33" s="170">
        <v>0.14999999999999999</v>
      </c>
      <c r="J33" s="169">
        <f>ROUND(ROUND((SUM(BF82:BF105)),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46</v>
      </c>
      <c r="F34" s="169">
        <f>ROUND(SUM(BG82:BG105), 2)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47</v>
      </c>
      <c r="F35" s="169">
        <f>ROUND(SUM(BH82:BH105),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48</v>
      </c>
      <c r="F36" s="169">
        <f>ROUND(SUM(BI82:BI105),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49</v>
      </c>
      <c r="E38" s="98"/>
      <c r="F38" s="98"/>
      <c r="G38" s="173" t="s">
        <v>50</v>
      </c>
      <c r="H38" s="174" t="s">
        <v>51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116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Opravy železničního svršku v dopravně Mikulášovice d.n.</v>
      </c>
      <c r="F47" s="40"/>
      <c r="G47" s="40"/>
      <c r="H47" s="40"/>
      <c r="I47" s="156"/>
      <c r="J47" s="47"/>
      <c r="K47" s="51"/>
    </row>
    <row r="48">
      <c r="B48" s="28"/>
      <c r="C48" s="40" t="s">
        <v>112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113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114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>SO 02 - SO 02 - TK směr Panský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>dopravna Mikulášovice d.n.</v>
      </c>
      <c r="G53" s="47"/>
      <c r="H53" s="47"/>
      <c r="I53" s="158" t="s">
        <v>25</v>
      </c>
      <c r="J53" s="159" t="str">
        <f>IF(J14="","",J14)</f>
        <v>25. 9. 2018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>SŽDC s.o., OŘ Ústí n.L., ST Ústí n.L.</v>
      </c>
      <c r="G55" s="47"/>
      <c r="H55" s="47"/>
      <c r="I55" s="158" t="s">
        <v>35</v>
      </c>
      <c r="J55" s="44" t="str">
        <f>E23</f>
        <v xml:space="preserve"> </v>
      </c>
      <c r="K55" s="51"/>
    </row>
    <row r="56" s="1" customFormat="1" ht="14.4" customHeight="1">
      <c r="B56" s="46"/>
      <c r="C56" s="40" t="s">
        <v>33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117</v>
      </c>
      <c r="D58" s="171"/>
      <c r="E58" s="171"/>
      <c r="F58" s="171"/>
      <c r="G58" s="171"/>
      <c r="H58" s="171"/>
      <c r="I58" s="185"/>
      <c r="J58" s="186" t="s">
        <v>118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119</v>
      </c>
      <c r="D60" s="47"/>
      <c r="E60" s="47"/>
      <c r="F60" s="47"/>
      <c r="G60" s="47"/>
      <c r="H60" s="47"/>
      <c r="I60" s="156"/>
      <c r="J60" s="167">
        <f>J82</f>
        <v>0</v>
      </c>
      <c r="K60" s="51"/>
      <c r="AU60" s="24" t="s">
        <v>120</v>
      </c>
    </row>
    <row r="61" s="1" customFormat="1" ht="21.84" customHeight="1">
      <c r="B61" s="46"/>
      <c r="C61" s="47"/>
      <c r="D61" s="47"/>
      <c r="E61" s="47"/>
      <c r="F61" s="47"/>
      <c r="G61" s="47"/>
      <c r="H61" s="47"/>
      <c r="I61" s="156"/>
      <c r="J61" s="47"/>
      <c r="K61" s="51"/>
    </row>
    <row r="62" s="1" customFormat="1" ht="6.96" customHeight="1">
      <c r="B62" s="67"/>
      <c r="C62" s="68"/>
      <c r="D62" s="68"/>
      <c r="E62" s="68"/>
      <c r="F62" s="68"/>
      <c r="G62" s="68"/>
      <c r="H62" s="68"/>
      <c r="I62" s="178"/>
      <c r="J62" s="68"/>
      <c r="K62" s="69"/>
    </row>
    <row r="66" s="1" customFormat="1" ht="6.96" customHeight="1">
      <c r="B66" s="70"/>
      <c r="C66" s="71"/>
      <c r="D66" s="71"/>
      <c r="E66" s="71"/>
      <c r="F66" s="71"/>
      <c r="G66" s="71"/>
      <c r="H66" s="71"/>
      <c r="I66" s="181"/>
      <c r="J66" s="71"/>
      <c r="K66" s="71"/>
      <c r="L66" s="72"/>
    </row>
    <row r="67" s="1" customFormat="1" ht="36.96" customHeight="1">
      <c r="B67" s="46"/>
      <c r="C67" s="73" t="s">
        <v>123</v>
      </c>
      <c r="D67" s="74"/>
      <c r="E67" s="74"/>
      <c r="F67" s="74"/>
      <c r="G67" s="74"/>
      <c r="H67" s="74"/>
      <c r="I67" s="203"/>
      <c r="J67" s="74"/>
      <c r="K67" s="74"/>
      <c r="L67" s="72"/>
    </row>
    <row r="68" s="1" customFormat="1" ht="6.96" customHeight="1">
      <c r="B68" s="46"/>
      <c r="C68" s="74"/>
      <c r="D68" s="74"/>
      <c r="E68" s="74"/>
      <c r="F68" s="74"/>
      <c r="G68" s="74"/>
      <c r="H68" s="74"/>
      <c r="I68" s="203"/>
      <c r="J68" s="74"/>
      <c r="K68" s="74"/>
      <c r="L68" s="72"/>
    </row>
    <row r="69" s="1" customFormat="1" ht="14.4" customHeight="1">
      <c r="B69" s="46"/>
      <c r="C69" s="76" t="s">
        <v>18</v>
      </c>
      <c r="D69" s="74"/>
      <c r="E69" s="74"/>
      <c r="F69" s="74"/>
      <c r="G69" s="74"/>
      <c r="H69" s="74"/>
      <c r="I69" s="203"/>
      <c r="J69" s="74"/>
      <c r="K69" s="74"/>
      <c r="L69" s="72"/>
    </row>
    <row r="70" s="1" customFormat="1" ht="16.5" customHeight="1">
      <c r="B70" s="46"/>
      <c r="C70" s="74"/>
      <c r="D70" s="74"/>
      <c r="E70" s="204" t="str">
        <f>E7</f>
        <v>Opravy železničního svršku v dopravně Mikulášovice d.n.</v>
      </c>
      <c r="F70" s="76"/>
      <c r="G70" s="76"/>
      <c r="H70" s="76"/>
      <c r="I70" s="203"/>
      <c r="J70" s="74"/>
      <c r="K70" s="74"/>
      <c r="L70" s="72"/>
    </row>
    <row r="71">
      <c r="B71" s="28"/>
      <c r="C71" s="76" t="s">
        <v>112</v>
      </c>
      <c r="D71" s="205"/>
      <c r="E71" s="205"/>
      <c r="F71" s="205"/>
      <c r="G71" s="205"/>
      <c r="H71" s="205"/>
      <c r="I71" s="148"/>
      <c r="J71" s="205"/>
      <c r="K71" s="205"/>
      <c r="L71" s="206"/>
    </row>
    <row r="72" s="1" customFormat="1" ht="16.5" customHeight="1">
      <c r="B72" s="46"/>
      <c r="C72" s="74"/>
      <c r="D72" s="74"/>
      <c r="E72" s="204" t="s">
        <v>113</v>
      </c>
      <c r="F72" s="74"/>
      <c r="G72" s="74"/>
      <c r="H72" s="74"/>
      <c r="I72" s="203"/>
      <c r="J72" s="74"/>
      <c r="K72" s="74"/>
      <c r="L72" s="72"/>
    </row>
    <row r="73" s="1" customFormat="1" ht="14.4" customHeight="1">
      <c r="B73" s="46"/>
      <c r="C73" s="76" t="s">
        <v>114</v>
      </c>
      <c r="D73" s="74"/>
      <c r="E73" s="74"/>
      <c r="F73" s="74"/>
      <c r="G73" s="74"/>
      <c r="H73" s="74"/>
      <c r="I73" s="203"/>
      <c r="J73" s="74"/>
      <c r="K73" s="74"/>
      <c r="L73" s="72"/>
    </row>
    <row r="74" s="1" customFormat="1" ht="17.25" customHeight="1">
      <c r="B74" s="46"/>
      <c r="C74" s="74"/>
      <c r="D74" s="74"/>
      <c r="E74" s="82" t="str">
        <f>E11</f>
        <v>SO 02 - SO 02 - TK směr Panský</v>
      </c>
      <c r="F74" s="74"/>
      <c r="G74" s="74"/>
      <c r="H74" s="74"/>
      <c r="I74" s="203"/>
      <c r="J74" s="74"/>
      <c r="K74" s="74"/>
      <c r="L74" s="72"/>
    </row>
    <row r="75" s="1" customFormat="1" ht="6.96" customHeight="1">
      <c r="B75" s="46"/>
      <c r="C75" s="74"/>
      <c r="D75" s="74"/>
      <c r="E75" s="74"/>
      <c r="F75" s="74"/>
      <c r="G75" s="74"/>
      <c r="H75" s="74"/>
      <c r="I75" s="203"/>
      <c r="J75" s="74"/>
      <c r="K75" s="74"/>
      <c r="L75" s="72"/>
    </row>
    <row r="76" s="1" customFormat="1" ht="18" customHeight="1">
      <c r="B76" s="46"/>
      <c r="C76" s="76" t="s">
        <v>23</v>
      </c>
      <c r="D76" s="74"/>
      <c r="E76" s="74"/>
      <c r="F76" s="207" t="str">
        <f>F14</f>
        <v>dopravna Mikulášovice d.n.</v>
      </c>
      <c r="G76" s="74"/>
      <c r="H76" s="74"/>
      <c r="I76" s="208" t="s">
        <v>25</v>
      </c>
      <c r="J76" s="85" t="str">
        <f>IF(J14="","",J14)</f>
        <v>25. 9. 2018</v>
      </c>
      <c r="K76" s="74"/>
      <c r="L76" s="72"/>
    </row>
    <row r="77" s="1" customFormat="1" ht="6.96" customHeight="1">
      <c r="B77" s="46"/>
      <c r="C77" s="74"/>
      <c r="D77" s="74"/>
      <c r="E77" s="74"/>
      <c r="F77" s="74"/>
      <c r="G77" s="74"/>
      <c r="H77" s="74"/>
      <c r="I77" s="203"/>
      <c r="J77" s="74"/>
      <c r="K77" s="74"/>
      <c r="L77" s="72"/>
    </row>
    <row r="78" s="1" customFormat="1">
      <c r="B78" s="46"/>
      <c r="C78" s="76" t="s">
        <v>27</v>
      </c>
      <c r="D78" s="74"/>
      <c r="E78" s="74"/>
      <c r="F78" s="207" t="str">
        <f>E17</f>
        <v>SŽDC s.o., OŘ Ústí n.L., ST Ústí n.L.</v>
      </c>
      <c r="G78" s="74"/>
      <c r="H78" s="74"/>
      <c r="I78" s="208" t="s">
        <v>35</v>
      </c>
      <c r="J78" s="207" t="str">
        <f>E23</f>
        <v xml:space="preserve"> </v>
      </c>
      <c r="K78" s="74"/>
      <c r="L78" s="72"/>
    </row>
    <row r="79" s="1" customFormat="1" ht="14.4" customHeight="1">
      <c r="B79" s="46"/>
      <c r="C79" s="76" t="s">
        <v>33</v>
      </c>
      <c r="D79" s="74"/>
      <c r="E79" s="74"/>
      <c r="F79" s="207" t="str">
        <f>IF(E20="","",E20)</f>
        <v/>
      </c>
      <c r="G79" s="74"/>
      <c r="H79" s="74"/>
      <c r="I79" s="203"/>
      <c r="J79" s="74"/>
      <c r="K79" s="74"/>
      <c r="L79" s="72"/>
    </row>
    <row r="80" s="1" customFormat="1" ht="10.32" customHeight="1">
      <c r="B80" s="46"/>
      <c r="C80" s="74"/>
      <c r="D80" s="74"/>
      <c r="E80" s="74"/>
      <c r="F80" s="74"/>
      <c r="G80" s="74"/>
      <c r="H80" s="74"/>
      <c r="I80" s="203"/>
      <c r="J80" s="74"/>
      <c r="K80" s="74"/>
      <c r="L80" s="72"/>
    </row>
    <row r="81" s="10" customFormat="1" ht="29.28" customHeight="1">
      <c r="B81" s="209"/>
      <c r="C81" s="210" t="s">
        <v>124</v>
      </c>
      <c r="D81" s="211" t="s">
        <v>58</v>
      </c>
      <c r="E81" s="211" t="s">
        <v>54</v>
      </c>
      <c r="F81" s="211" t="s">
        <v>125</v>
      </c>
      <c r="G81" s="211" t="s">
        <v>126</v>
      </c>
      <c r="H81" s="211" t="s">
        <v>127</v>
      </c>
      <c r="I81" s="212" t="s">
        <v>128</v>
      </c>
      <c r="J81" s="211" t="s">
        <v>118</v>
      </c>
      <c r="K81" s="213" t="s">
        <v>129</v>
      </c>
      <c r="L81" s="214"/>
      <c r="M81" s="102" t="s">
        <v>130</v>
      </c>
      <c r="N81" s="103" t="s">
        <v>43</v>
      </c>
      <c r="O81" s="103" t="s">
        <v>131</v>
      </c>
      <c r="P81" s="103" t="s">
        <v>132</v>
      </c>
      <c r="Q81" s="103" t="s">
        <v>133</v>
      </c>
      <c r="R81" s="103" t="s">
        <v>134</v>
      </c>
      <c r="S81" s="103" t="s">
        <v>135</v>
      </c>
      <c r="T81" s="104" t="s">
        <v>136</v>
      </c>
    </row>
    <row r="82" s="1" customFormat="1" ht="29.28" customHeight="1">
      <c r="B82" s="46"/>
      <c r="C82" s="108" t="s">
        <v>119</v>
      </c>
      <c r="D82" s="74"/>
      <c r="E82" s="74"/>
      <c r="F82" s="74"/>
      <c r="G82" s="74"/>
      <c r="H82" s="74"/>
      <c r="I82" s="203"/>
      <c r="J82" s="215">
        <f>BK82</f>
        <v>0</v>
      </c>
      <c r="K82" s="74"/>
      <c r="L82" s="72"/>
      <c r="M82" s="105"/>
      <c r="N82" s="106"/>
      <c r="O82" s="106"/>
      <c r="P82" s="216">
        <f>SUM(P83:P105)</f>
        <v>0</v>
      </c>
      <c r="Q82" s="106"/>
      <c r="R82" s="216">
        <f>SUM(R83:R105)</f>
        <v>0</v>
      </c>
      <c r="S82" s="106"/>
      <c r="T82" s="217">
        <f>SUM(T83:T105)</f>
        <v>0</v>
      </c>
      <c r="AT82" s="24" t="s">
        <v>72</v>
      </c>
      <c r="AU82" s="24" t="s">
        <v>120</v>
      </c>
      <c r="BK82" s="218">
        <f>SUM(BK83:BK105)</f>
        <v>0</v>
      </c>
    </row>
    <row r="83" s="1" customFormat="1" ht="38.25" customHeight="1">
      <c r="B83" s="46"/>
      <c r="C83" s="235" t="s">
        <v>80</v>
      </c>
      <c r="D83" s="235" t="s">
        <v>142</v>
      </c>
      <c r="E83" s="236" t="s">
        <v>143</v>
      </c>
      <c r="F83" s="237" t="s">
        <v>144</v>
      </c>
      <c r="G83" s="238" t="s">
        <v>145</v>
      </c>
      <c r="H83" s="239">
        <v>18</v>
      </c>
      <c r="I83" s="240"/>
      <c r="J83" s="241">
        <f>ROUND(I83*H83,2)</f>
        <v>0</v>
      </c>
      <c r="K83" s="237" t="s">
        <v>146</v>
      </c>
      <c r="L83" s="72"/>
      <c r="M83" s="242" t="s">
        <v>21</v>
      </c>
      <c r="N83" s="243" t="s">
        <v>44</v>
      </c>
      <c r="O83" s="47"/>
      <c r="P83" s="244">
        <f>O83*H83</f>
        <v>0</v>
      </c>
      <c r="Q83" s="244">
        <v>0</v>
      </c>
      <c r="R83" s="244">
        <f>Q83*H83</f>
        <v>0</v>
      </c>
      <c r="S83" s="244">
        <v>0</v>
      </c>
      <c r="T83" s="245">
        <f>S83*H83</f>
        <v>0</v>
      </c>
      <c r="AR83" s="24" t="s">
        <v>147</v>
      </c>
      <c r="AT83" s="24" t="s">
        <v>142</v>
      </c>
      <c r="AU83" s="24" t="s">
        <v>73</v>
      </c>
      <c r="AY83" s="24" t="s">
        <v>139</v>
      </c>
      <c r="BE83" s="246">
        <f>IF(N83="základní",J83,0)</f>
        <v>0</v>
      </c>
      <c r="BF83" s="246">
        <f>IF(N83="snížená",J83,0)</f>
        <v>0</v>
      </c>
      <c r="BG83" s="246">
        <f>IF(N83="zákl. přenesená",J83,0)</f>
        <v>0</v>
      </c>
      <c r="BH83" s="246">
        <f>IF(N83="sníž. přenesená",J83,0)</f>
        <v>0</v>
      </c>
      <c r="BI83" s="246">
        <f>IF(N83="nulová",J83,0)</f>
        <v>0</v>
      </c>
      <c r="BJ83" s="24" t="s">
        <v>80</v>
      </c>
      <c r="BK83" s="246">
        <f>ROUND(I83*H83,2)</f>
        <v>0</v>
      </c>
      <c r="BL83" s="24" t="s">
        <v>147</v>
      </c>
      <c r="BM83" s="24" t="s">
        <v>242</v>
      </c>
    </row>
    <row r="84" s="1" customFormat="1">
      <c r="B84" s="46"/>
      <c r="C84" s="74"/>
      <c r="D84" s="247" t="s">
        <v>149</v>
      </c>
      <c r="E84" s="74"/>
      <c r="F84" s="248" t="s">
        <v>150</v>
      </c>
      <c r="G84" s="74"/>
      <c r="H84" s="74"/>
      <c r="I84" s="203"/>
      <c r="J84" s="74"/>
      <c r="K84" s="74"/>
      <c r="L84" s="72"/>
      <c r="M84" s="249"/>
      <c r="N84" s="47"/>
      <c r="O84" s="47"/>
      <c r="P84" s="47"/>
      <c r="Q84" s="47"/>
      <c r="R84" s="47"/>
      <c r="S84" s="47"/>
      <c r="T84" s="95"/>
      <c r="AT84" s="24" t="s">
        <v>149</v>
      </c>
      <c r="AU84" s="24" t="s">
        <v>73</v>
      </c>
    </row>
    <row r="85" s="12" customFormat="1">
      <c r="B85" s="250"/>
      <c r="C85" s="251"/>
      <c r="D85" s="247" t="s">
        <v>151</v>
      </c>
      <c r="E85" s="252" t="s">
        <v>21</v>
      </c>
      <c r="F85" s="253" t="s">
        <v>243</v>
      </c>
      <c r="G85" s="251"/>
      <c r="H85" s="252" t="s">
        <v>21</v>
      </c>
      <c r="I85" s="254"/>
      <c r="J85" s="251"/>
      <c r="K85" s="251"/>
      <c r="L85" s="255"/>
      <c r="M85" s="256"/>
      <c r="N85" s="257"/>
      <c r="O85" s="257"/>
      <c r="P85" s="257"/>
      <c r="Q85" s="257"/>
      <c r="R85" s="257"/>
      <c r="S85" s="257"/>
      <c r="T85" s="258"/>
      <c r="AT85" s="259" t="s">
        <v>151</v>
      </c>
      <c r="AU85" s="259" t="s">
        <v>73</v>
      </c>
      <c r="AV85" s="12" t="s">
        <v>80</v>
      </c>
      <c r="AW85" s="12" t="s">
        <v>37</v>
      </c>
      <c r="AX85" s="12" t="s">
        <v>73</v>
      </c>
      <c r="AY85" s="259" t="s">
        <v>139</v>
      </c>
    </row>
    <row r="86" s="13" customFormat="1">
      <c r="B86" s="260"/>
      <c r="C86" s="261"/>
      <c r="D86" s="247" t="s">
        <v>151</v>
      </c>
      <c r="E86" s="262" t="s">
        <v>21</v>
      </c>
      <c r="F86" s="263" t="s">
        <v>244</v>
      </c>
      <c r="G86" s="261"/>
      <c r="H86" s="264">
        <v>18</v>
      </c>
      <c r="I86" s="265"/>
      <c r="J86" s="261"/>
      <c r="K86" s="261"/>
      <c r="L86" s="266"/>
      <c r="M86" s="267"/>
      <c r="N86" s="268"/>
      <c r="O86" s="268"/>
      <c r="P86" s="268"/>
      <c r="Q86" s="268"/>
      <c r="R86" s="268"/>
      <c r="S86" s="268"/>
      <c r="T86" s="269"/>
      <c r="AT86" s="270" t="s">
        <v>151</v>
      </c>
      <c r="AU86" s="270" t="s">
        <v>73</v>
      </c>
      <c r="AV86" s="13" t="s">
        <v>82</v>
      </c>
      <c r="AW86" s="13" t="s">
        <v>37</v>
      </c>
      <c r="AX86" s="13" t="s">
        <v>80</v>
      </c>
      <c r="AY86" s="270" t="s">
        <v>139</v>
      </c>
    </row>
    <row r="87" s="1" customFormat="1" ht="76.5" customHeight="1">
      <c r="B87" s="46"/>
      <c r="C87" s="235" t="s">
        <v>82</v>
      </c>
      <c r="D87" s="235" t="s">
        <v>142</v>
      </c>
      <c r="E87" s="236" t="s">
        <v>160</v>
      </c>
      <c r="F87" s="237" t="s">
        <v>161</v>
      </c>
      <c r="G87" s="238" t="s">
        <v>162</v>
      </c>
      <c r="H87" s="239">
        <v>8</v>
      </c>
      <c r="I87" s="240"/>
      <c r="J87" s="241">
        <f>ROUND(I87*H87,2)</f>
        <v>0</v>
      </c>
      <c r="K87" s="237" t="s">
        <v>146</v>
      </c>
      <c r="L87" s="72"/>
      <c r="M87" s="242" t="s">
        <v>21</v>
      </c>
      <c r="N87" s="243" t="s">
        <v>44</v>
      </c>
      <c r="O87" s="47"/>
      <c r="P87" s="244">
        <f>O87*H87</f>
        <v>0</v>
      </c>
      <c r="Q87" s="244">
        <v>0</v>
      </c>
      <c r="R87" s="244">
        <f>Q87*H87</f>
        <v>0</v>
      </c>
      <c r="S87" s="244">
        <v>0</v>
      </c>
      <c r="T87" s="245">
        <f>S87*H87</f>
        <v>0</v>
      </c>
      <c r="AR87" s="24" t="s">
        <v>147</v>
      </c>
      <c r="AT87" s="24" t="s">
        <v>142</v>
      </c>
      <c r="AU87" s="24" t="s">
        <v>73</v>
      </c>
      <c r="AY87" s="24" t="s">
        <v>139</v>
      </c>
      <c r="BE87" s="246">
        <f>IF(N87="základní",J87,0)</f>
        <v>0</v>
      </c>
      <c r="BF87" s="246">
        <f>IF(N87="snížená",J87,0)</f>
        <v>0</v>
      </c>
      <c r="BG87" s="246">
        <f>IF(N87="zákl. přenesená",J87,0)</f>
        <v>0</v>
      </c>
      <c r="BH87" s="246">
        <f>IF(N87="sníž. přenesená",J87,0)</f>
        <v>0</v>
      </c>
      <c r="BI87" s="246">
        <f>IF(N87="nulová",J87,0)</f>
        <v>0</v>
      </c>
      <c r="BJ87" s="24" t="s">
        <v>80</v>
      </c>
      <c r="BK87" s="246">
        <f>ROUND(I87*H87,2)</f>
        <v>0</v>
      </c>
      <c r="BL87" s="24" t="s">
        <v>147</v>
      </c>
      <c r="BM87" s="24" t="s">
        <v>245</v>
      </c>
    </row>
    <row r="88" s="1" customFormat="1">
      <c r="B88" s="46"/>
      <c r="C88" s="74"/>
      <c r="D88" s="247" t="s">
        <v>149</v>
      </c>
      <c r="E88" s="74"/>
      <c r="F88" s="248" t="s">
        <v>164</v>
      </c>
      <c r="G88" s="74"/>
      <c r="H88" s="74"/>
      <c r="I88" s="203"/>
      <c r="J88" s="74"/>
      <c r="K88" s="74"/>
      <c r="L88" s="72"/>
      <c r="M88" s="249"/>
      <c r="N88" s="47"/>
      <c r="O88" s="47"/>
      <c r="P88" s="47"/>
      <c r="Q88" s="47"/>
      <c r="R88" s="47"/>
      <c r="S88" s="47"/>
      <c r="T88" s="95"/>
      <c r="AT88" s="24" t="s">
        <v>149</v>
      </c>
      <c r="AU88" s="24" t="s">
        <v>73</v>
      </c>
    </row>
    <row r="89" s="13" customFormat="1">
      <c r="B89" s="260"/>
      <c r="C89" s="261"/>
      <c r="D89" s="247" t="s">
        <v>151</v>
      </c>
      <c r="E89" s="262" t="s">
        <v>21</v>
      </c>
      <c r="F89" s="263" t="s">
        <v>192</v>
      </c>
      <c r="G89" s="261"/>
      <c r="H89" s="264">
        <v>8</v>
      </c>
      <c r="I89" s="265"/>
      <c r="J89" s="261"/>
      <c r="K89" s="261"/>
      <c r="L89" s="266"/>
      <c r="M89" s="267"/>
      <c r="N89" s="268"/>
      <c r="O89" s="268"/>
      <c r="P89" s="268"/>
      <c r="Q89" s="268"/>
      <c r="R89" s="268"/>
      <c r="S89" s="268"/>
      <c r="T89" s="269"/>
      <c r="AT89" s="270" t="s">
        <v>151</v>
      </c>
      <c r="AU89" s="270" t="s">
        <v>73</v>
      </c>
      <c r="AV89" s="13" t="s">
        <v>82</v>
      </c>
      <c r="AW89" s="13" t="s">
        <v>37</v>
      </c>
      <c r="AX89" s="13" t="s">
        <v>80</v>
      </c>
      <c r="AY89" s="270" t="s">
        <v>139</v>
      </c>
    </row>
    <row r="90" s="1" customFormat="1" ht="63.75" customHeight="1">
      <c r="B90" s="46"/>
      <c r="C90" s="235" t="s">
        <v>159</v>
      </c>
      <c r="D90" s="235" t="s">
        <v>142</v>
      </c>
      <c r="E90" s="236" t="s">
        <v>170</v>
      </c>
      <c r="F90" s="237" t="s">
        <v>171</v>
      </c>
      <c r="G90" s="238" t="s">
        <v>162</v>
      </c>
      <c r="H90" s="239">
        <v>188</v>
      </c>
      <c r="I90" s="240"/>
      <c r="J90" s="241">
        <f>ROUND(I90*H90,2)</f>
        <v>0</v>
      </c>
      <c r="K90" s="237" t="s">
        <v>146</v>
      </c>
      <c r="L90" s="72"/>
      <c r="M90" s="242" t="s">
        <v>21</v>
      </c>
      <c r="N90" s="243" t="s">
        <v>44</v>
      </c>
      <c r="O90" s="47"/>
      <c r="P90" s="244">
        <f>O90*H90</f>
        <v>0</v>
      </c>
      <c r="Q90" s="244">
        <v>0</v>
      </c>
      <c r="R90" s="244">
        <f>Q90*H90</f>
        <v>0</v>
      </c>
      <c r="S90" s="244">
        <v>0</v>
      </c>
      <c r="T90" s="245">
        <f>S90*H90</f>
        <v>0</v>
      </c>
      <c r="AR90" s="24" t="s">
        <v>147</v>
      </c>
      <c r="AT90" s="24" t="s">
        <v>142</v>
      </c>
      <c r="AU90" s="24" t="s">
        <v>73</v>
      </c>
      <c r="AY90" s="24" t="s">
        <v>139</v>
      </c>
      <c r="BE90" s="246">
        <f>IF(N90="základní",J90,0)</f>
        <v>0</v>
      </c>
      <c r="BF90" s="246">
        <f>IF(N90="snížená",J90,0)</f>
        <v>0</v>
      </c>
      <c r="BG90" s="246">
        <f>IF(N90="zákl. přenesená",J90,0)</f>
        <v>0</v>
      </c>
      <c r="BH90" s="246">
        <f>IF(N90="sníž. přenesená",J90,0)</f>
        <v>0</v>
      </c>
      <c r="BI90" s="246">
        <f>IF(N90="nulová",J90,0)</f>
        <v>0</v>
      </c>
      <c r="BJ90" s="24" t="s">
        <v>80</v>
      </c>
      <c r="BK90" s="246">
        <f>ROUND(I90*H90,2)</f>
        <v>0</v>
      </c>
      <c r="BL90" s="24" t="s">
        <v>147</v>
      </c>
      <c r="BM90" s="24" t="s">
        <v>246</v>
      </c>
    </row>
    <row r="91" s="1" customFormat="1">
      <c r="B91" s="46"/>
      <c r="C91" s="74"/>
      <c r="D91" s="247" t="s">
        <v>149</v>
      </c>
      <c r="E91" s="74"/>
      <c r="F91" s="248" t="s">
        <v>173</v>
      </c>
      <c r="G91" s="74"/>
      <c r="H91" s="74"/>
      <c r="I91" s="203"/>
      <c r="J91" s="74"/>
      <c r="K91" s="74"/>
      <c r="L91" s="72"/>
      <c r="M91" s="249"/>
      <c r="N91" s="47"/>
      <c r="O91" s="47"/>
      <c r="P91" s="47"/>
      <c r="Q91" s="47"/>
      <c r="R91" s="47"/>
      <c r="S91" s="47"/>
      <c r="T91" s="95"/>
      <c r="AT91" s="24" t="s">
        <v>149</v>
      </c>
      <c r="AU91" s="24" t="s">
        <v>73</v>
      </c>
    </row>
    <row r="92" s="12" customFormat="1">
      <c r="B92" s="250"/>
      <c r="C92" s="251"/>
      <c r="D92" s="247" t="s">
        <v>151</v>
      </c>
      <c r="E92" s="252" t="s">
        <v>21</v>
      </c>
      <c r="F92" s="253" t="s">
        <v>243</v>
      </c>
      <c r="G92" s="251"/>
      <c r="H92" s="252" t="s">
        <v>21</v>
      </c>
      <c r="I92" s="254"/>
      <c r="J92" s="251"/>
      <c r="K92" s="251"/>
      <c r="L92" s="255"/>
      <c r="M92" s="256"/>
      <c r="N92" s="257"/>
      <c r="O92" s="257"/>
      <c r="P92" s="257"/>
      <c r="Q92" s="257"/>
      <c r="R92" s="257"/>
      <c r="S92" s="257"/>
      <c r="T92" s="258"/>
      <c r="AT92" s="259" t="s">
        <v>151</v>
      </c>
      <c r="AU92" s="259" t="s">
        <v>73</v>
      </c>
      <c r="AV92" s="12" t="s">
        <v>80</v>
      </c>
      <c r="AW92" s="12" t="s">
        <v>37</v>
      </c>
      <c r="AX92" s="12" t="s">
        <v>73</v>
      </c>
      <c r="AY92" s="259" t="s">
        <v>139</v>
      </c>
    </row>
    <row r="93" s="13" customFormat="1">
      <c r="B93" s="260"/>
      <c r="C93" s="261"/>
      <c r="D93" s="247" t="s">
        <v>151</v>
      </c>
      <c r="E93" s="262" t="s">
        <v>21</v>
      </c>
      <c r="F93" s="263" t="s">
        <v>247</v>
      </c>
      <c r="G93" s="261"/>
      <c r="H93" s="264">
        <v>188</v>
      </c>
      <c r="I93" s="265"/>
      <c r="J93" s="261"/>
      <c r="K93" s="261"/>
      <c r="L93" s="266"/>
      <c r="M93" s="267"/>
      <c r="N93" s="268"/>
      <c r="O93" s="268"/>
      <c r="P93" s="268"/>
      <c r="Q93" s="268"/>
      <c r="R93" s="268"/>
      <c r="S93" s="268"/>
      <c r="T93" s="269"/>
      <c r="AT93" s="270" t="s">
        <v>151</v>
      </c>
      <c r="AU93" s="270" t="s">
        <v>73</v>
      </c>
      <c r="AV93" s="13" t="s">
        <v>82</v>
      </c>
      <c r="AW93" s="13" t="s">
        <v>37</v>
      </c>
      <c r="AX93" s="13" t="s">
        <v>80</v>
      </c>
      <c r="AY93" s="270" t="s">
        <v>139</v>
      </c>
    </row>
    <row r="94" s="1" customFormat="1" ht="76.5" customHeight="1">
      <c r="B94" s="46"/>
      <c r="C94" s="235" t="s">
        <v>147</v>
      </c>
      <c r="D94" s="235" t="s">
        <v>142</v>
      </c>
      <c r="E94" s="236" t="s">
        <v>175</v>
      </c>
      <c r="F94" s="237" t="s">
        <v>176</v>
      </c>
      <c r="G94" s="238" t="s">
        <v>177</v>
      </c>
      <c r="H94" s="239">
        <v>10</v>
      </c>
      <c r="I94" s="240"/>
      <c r="J94" s="241">
        <f>ROUND(I94*H94,2)</f>
        <v>0</v>
      </c>
      <c r="K94" s="237" t="s">
        <v>146</v>
      </c>
      <c r="L94" s="72"/>
      <c r="M94" s="242" t="s">
        <v>21</v>
      </c>
      <c r="N94" s="243" t="s">
        <v>44</v>
      </c>
      <c r="O94" s="47"/>
      <c r="P94" s="244">
        <f>O94*H94</f>
        <v>0</v>
      </c>
      <c r="Q94" s="244">
        <v>0</v>
      </c>
      <c r="R94" s="244">
        <f>Q94*H94</f>
        <v>0</v>
      </c>
      <c r="S94" s="244">
        <v>0</v>
      </c>
      <c r="T94" s="245">
        <f>S94*H94</f>
        <v>0</v>
      </c>
      <c r="AR94" s="24" t="s">
        <v>147</v>
      </c>
      <c r="AT94" s="24" t="s">
        <v>142</v>
      </c>
      <c r="AU94" s="24" t="s">
        <v>73</v>
      </c>
      <c r="AY94" s="24" t="s">
        <v>139</v>
      </c>
      <c r="BE94" s="246">
        <f>IF(N94="základní",J94,0)</f>
        <v>0</v>
      </c>
      <c r="BF94" s="246">
        <f>IF(N94="snížená",J94,0)</f>
        <v>0</v>
      </c>
      <c r="BG94" s="246">
        <f>IF(N94="zákl. přenesená",J94,0)</f>
        <v>0</v>
      </c>
      <c r="BH94" s="246">
        <f>IF(N94="sníž. přenesená",J94,0)</f>
        <v>0</v>
      </c>
      <c r="BI94" s="246">
        <f>IF(N94="nulová",J94,0)</f>
        <v>0</v>
      </c>
      <c r="BJ94" s="24" t="s">
        <v>80</v>
      </c>
      <c r="BK94" s="246">
        <f>ROUND(I94*H94,2)</f>
        <v>0</v>
      </c>
      <c r="BL94" s="24" t="s">
        <v>147</v>
      </c>
      <c r="BM94" s="24" t="s">
        <v>248</v>
      </c>
    </row>
    <row r="95" s="1" customFormat="1">
      <c r="B95" s="46"/>
      <c r="C95" s="74"/>
      <c r="D95" s="247" t="s">
        <v>149</v>
      </c>
      <c r="E95" s="74"/>
      <c r="F95" s="248" t="s">
        <v>179</v>
      </c>
      <c r="G95" s="74"/>
      <c r="H95" s="74"/>
      <c r="I95" s="203"/>
      <c r="J95" s="74"/>
      <c r="K95" s="74"/>
      <c r="L95" s="72"/>
      <c r="M95" s="249"/>
      <c r="N95" s="47"/>
      <c r="O95" s="47"/>
      <c r="P95" s="47"/>
      <c r="Q95" s="47"/>
      <c r="R95" s="47"/>
      <c r="S95" s="47"/>
      <c r="T95" s="95"/>
      <c r="AT95" s="24" t="s">
        <v>149</v>
      </c>
      <c r="AU95" s="24" t="s">
        <v>73</v>
      </c>
    </row>
    <row r="96" s="13" customFormat="1">
      <c r="B96" s="260"/>
      <c r="C96" s="261"/>
      <c r="D96" s="247" t="s">
        <v>151</v>
      </c>
      <c r="E96" s="262" t="s">
        <v>21</v>
      </c>
      <c r="F96" s="263" t="s">
        <v>203</v>
      </c>
      <c r="G96" s="261"/>
      <c r="H96" s="264">
        <v>10</v>
      </c>
      <c r="I96" s="265"/>
      <c r="J96" s="261"/>
      <c r="K96" s="261"/>
      <c r="L96" s="266"/>
      <c r="M96" s="267"/>
      <c r="N96" s="268"/>
      <c r="O96" s="268"/>
      <c r="P96" s="268"/>
      <c r="Q96" s="268"/>
      <c r="R96" s="268"/>
      <c r="S96" s="268"/>
      <c r="T96" s="269"/>
      <c r="AT96" s="270" t="s">
        <v>151</v>
      </c>
      <c r="AU96" s="270" t="s">
        <v>73</v>
      </c>
      <c r="AV96" s="13" t="s">
        <v>82</v>
      </c>
      <c r="AW96" s="13" t="s">
        <v>37</v>
      </c>
      <c r="AX96" s="13" t="s">
        <v>80</v>
      </c>
      <c r="AY96" s="270" t="s">
        <v>139</v>
      </c>
    </row>
    <row r="97" s="1" customFormat="1" ht="63.75" customHeight="1">
      <c r="B97" s="46"/>
      <c r="C97" s="235" t="s">
        <v>140</v>
      </c>
      <c r="D97" s="235" t="s">
        <v>142</v>
      </c>
      <c r="E97" s="236" t="s">
        <v>182</v>
      </c>
      <c r="F97" s="237" t="s">
        <v>183</v>
      </c>
      <c r="G97" s="238" t="s">
        <v>177</v>
      </c>
      <c r="H97" s="239">
        <v>2</v>
      </c>
      <c r="I97" s="240"/>
      <c r="J97" s="241">
        <f>ROUND(I97*H97,2)</f>
        <v>0</v>
      </c>
      <c r="K97" s="237" t="s">
        <v>146</v>
      </c>
      <c r="L97" s="72"/>
      <c r="M97" s="242" t="s">
        <v>21</v>
      </c>
      <c r="N97" s="243" t="s">
        <v>44</v>
      </c>
      <c r="O97" s="47"/>
      <c r="P97" s="244">
        <f>O97*H97</f>
        <v>0</v>
      </c>
      <c r="Q97" s="244">
        <v>0</v>
      </c>
      <c r="R97" s="244">
        <f>Q97*H97</f>
        <v>0</v>
      </c>
      <c r="S97" s="244">
        <v>0</v>
      </c>
      <c r="T97" s="245">
        <f>S97*H97</f>
        <v>0</v>
      </c>
      <c r="AR97" s="24" t="s">
        <v>147</v>
      </c>
      <c r="AT97" s="24" t="s">
        <v>142</v>
      </c>
      <c r="AU97" s="24" t="s">
        <v>73</v>
      </c>
      <c r="AY97" s="24" t="s">
        <v>139</v>
      </c>
      <c r="BE97" s="246">
        <f>IF(N97="základní",J97,0)</f>
        <v>0</v>
      </c>
      <c r="BF97" s="246">
        <f>IF(N97="snížená",J97,0)</f>
        <v>0</v>
      </c>
      <c r="BG97" s="246">
        <f>IF(N97="zákl. přenesená",J97,0)</f>
        <v>0</v>
      </c>
      <c r="BH97" s="246">
        <f>IF(N97="sníž. přenesená",J97,0)</f>
        <v>0</v>
      </c>
      <c r="BI97" s="246">
        <f>IF(N97="nulová",J97,0)</f>
        <v>0</v>
      </c>
      <c r="BJ97" s="24" t="s">
        <v>80</v>
      </c>
      <c r="BK97" s="246">
        <f>ROUND(I97*H97,2)</f>
        <v>0</v>
      </c>
      <c r="BL97" s="24" t="s">
        <v>147</v>
      </c>
      <c r="BM97" s="24" t="s">
        <v>249</v>
      </c>
    </row>
    <row r="98" s="1" customFormat="1">
      <c r="B98" s="46"/>
      <c r="C98" s="74"/>
      <c r="D98" s="247" t="s">
        <v>149</v>
      </c>
      <c r="E98" s="74"/>
      <c r="F98" s="248" t="s">
        <v>185</v>
      </c>
      <c r="G98" s="74"/>
      <c r="H98" s="74"/>
      <c r="I98" s="203"/>
      <c r="J98" s="74"/>
      <c r="K98" s="74"/>
      <c r="L98" s="72"/>
      <c r="M98" s="249"/>
      <c r="N98" s="47"/>
      <c r="O98" s="47"/>
      <c r="P98" s="47"/>
      <c r="Q98" s="47"/>
      <c r="R98" s="47"/>
      <c r="S98" s="47"/>
      <c r="T98" s="95"/>
      <c r="AT98" s="24" t="s">
        <v>149</v>
      </c>
      <c r="AU98" s="24" t="s">
        <v>73</v>
      </c>
    </row>
    <row r="99" s="13" customFormat="1">
      <c r="B99" s="260"/>
      <c r="C99" s="261"/>
      <c r="D99" s="247" t="s">
        <v>151</v>
      </c>
      <c r="E99" s="262" t="s">
        <v>21</v>
      </c>
      <c r="F99" s="263" t="s">
        <v>82</v>
      </c>
      <c r="G99" s="261"/>
      <c r="H99" s="264">
        <v>2</v>
      </c>
      <c r="I99" s="265"/>
      <c r="J99" s="261"/>
      <c r="K99" s="261"/>
      <c r="L99" s="266"/>
      <c r="M99" s="267"/>
      <c r="N99" s="268"/>
      <c r="O99" s="268"/>
      <c r="P99" s="268"/>
      <c r="Q99" s="268"/>
      <c r="R99" s="268"/>
      <c r="S99" s="268"/>
      <c r="T99" s="269"/>
      <c r="AT99" s="270" t="s">
        <v>151</v>
      </c>
      <c r="AU99" s="270" t="s">
        <v>73</v>
      </c>
      <c r="AV99" s="13" t="s">
        <v>82</v>
      </c>
      <c r="AW99" s="13" t="s">
        <v>37</v>
      </c>
      <c r="AX99" s="13" t="s">
        <v>80</v>
      </c>
      <c r="AY99" s="270" t="s">
        <v>139</v>
      </c>
    </row>
    <row r="100" s="1" customFormat="1" ht="63.75" customHeight="1">
      <c r="B100" s="46"/>
      <c r="C100" s="235" t="s">
        <v>181</v>
      </c>
      <c r="D100" s="235" t="s">
        <v>142</v>
      </c>
      <c r="E100" s="236" t="s">
        <v>187</v>
      </c>
      <c r="F100" s="237" t="s">
        <v>188</v>
      </c>
      <c r="G100" s="238" t="s">
        <v>162</v>
      </c>
      <c r="H100" s="239">
        <v>288</v>
      </c>
      <c r="I100" s="240"/>
      <c r="J100" s="241">
        <f>ROUND(I100*H100,2)</f>
        <v>0</v>
      </c>
      <c r="K100" s="237" t="s">
        <v>146</v>
      </c>
      <c r="L100" s="72"/>
      <c r="M100" s="242" t="s">
        <v>21</v>
      </c>
      <c r="N100" s="243" t="s">
        <v>44</v>
      </c>
      <c r="O100" s="47"/>
      <c r="P100" s="244">
        <f>O100*H100</f>
        <v>0</v>
      </c>
      <c r="Q100" s="244">
        <v>0</v>
      </c>
      <c r="R100" s="244">
        <f>Q100*H100</f>
        <v>0</v>
      </c>
      <c r="S100" s="244">
        <v>0</v>
      </c>
      <c r="T100" s="245">
        <f>S100*H100</f>
        <v>0</v>
      </c>
      <c r="AR100" s="24" t="s">
        <v>147</v>
      </c>
      <c r="AT100" s="24" t="s">
        <v>142</v>
      </c>
      <c r="AU100" s="24" t="s">
        <v>73</v>
      </c>
      <c r="AY100" s="24" t="s">
        <v>139</v>
      </c>
      <c r="BE100" s="246">
        <f>IF(N100="základní",J100,0)</f>
        <v>0</v>
      </c>
      <c r="BF100" s="246">
        <f>IF(N100="snížená",J100,0)</f>
        <v>0</v>
      </c>
      <c r="BG100" s="246">
        <f>IF(N100="zákl. přenesená",J100,0)</f>
        <v>0</v>
      </c>
      <c r="BH100" s="246">
        <f>IF(N100="sníž. přenesená",J100,0)</f>
        <v>0</v>
      </c>
      <c r="BI100" s="246">
        <f>IF(N100="nulová",J100,0)</f>
        <v>0</v>
      </c>
      <c r="BJ100" s="24" t="s">
        <v>80</v>
      </c>
      <c r="BK100" s="246">
        <f>ROUND(I100*H100,2)</f>
        <v>0</v>
      </c>
      <c r="BL100" s="24" t="s">
        <v>147</v>
      </c>
      <c r="BM100" s="24" t="s">
        <v>250</v>
      </c>
    </row>
    <row r="101" s="1" customFormat="1">
      <c r="B101" s="46"/>
      <c r="C101" s="74"/>
      <c r="D101" s="247" t="s">
        <v>149</v>
      </c>
      <c r="E101" s="74"/>
      <c r="F101" s="248" t="s">
        <v>190</v>
      </c>
      <c r="G101" s="74"/>
      <c r="H101" s="74"/>
      <c r="I101" s="203"/>
      <c r="J101" s="74"/>
      <c r="K101" s="74"/>
      <c r="L101" s="72"/>
      <c r="M101" s="249"/>
      <c r="N101" s="47"/>
      <c r="O101" s="47"/>
      <c r="P101" s="47"/>
      <c r="Q101" s="47"/>
      <c r="R101" s="47"/>
      <c r="S101" s="47"/>
      <c r="T101" s="95"/>
      <c r="AT101" s="24" t="s">
        <v>149</v>
      </c>
      <c r="AU101" s="24" t="s">
        <v>73</v>
      </c>
    </row>
    <row r="102" s="13" customFormat="1">
      <c r="B102" s="260"/>
      <c r="C102" s="261"/>
      <c r="D102" s="247" t="s">
        <v>151</v>
      </c>
      <c r="E102" s="262" t="s">
        <v>21</v>
      </c>
      <c r="F102" s="263" t="s">
        <v>251</v>
      </c>
      <c r="G102" s="261"/>
      <c r="H102" s="264">
        <v>288</v>
      </c>
      <c r="I102" s="265"/>
      <c r="J102" s="261"/>
      <c r="K102" s="261"/>
      <c r="L102" s="266"/>
      <c r="M102" s="267"/>
      <c r="N102" s="268"/>
      <c r="O102" s="268"/>
      <c r="P102" s="268"/>
      <c r="Q102" s="268"/>
      <c r="R102" s="268"/>
      <c r="S102" s="268"/>
      <c r="T102" s="269"/>
      <c r="AT102" s="270" t="s">
        <v>151</v>
      </c>
      <c r="AU102" s="270" t="s">
        <v>73</v>
      </c>
      <c r="AV102" s="13" t="s">
        <v>82</v>
      </c>
      <c r="AW102" s="13" t="s">
        <v>37</v>
      </c>
      <c r="AX102" s="13" t="s">
        <v>80</v>
      </c>
      <c r="AY102" s="270" t="s">
        <v>139</v>
      </c>
    </row>
    <row r="103" s="1" customFormat="1" ht="51" customHeight="1">
      <c r="B103" s="46"/>
      <c r="C103" s="235" t="s">
        <v>186</v>
      </c>
      <c r="D103" s="235" t="s">
        <v>142</v>
      </c>
      <c r="E103" s="236" t="s">
        <v>252</v>
      </c>
      <c r="F103" s="237" t="s">
        <v>253</v>
      </c>
      <c r="G103" s="238" t="s">
        <v>213</v>
      </c>
      <c r="H103" s="239">
        <v>4</v>
      </c>
      <c r="I103" s="240"/>
      <c r="J103" s="241">
        <f>ROUND(I103*H103,2)</f>
        <v>0</v>
      </c>
      <c r="K103" s="237" t="s">
        <v>146</v>
      </c>
      <c r="L103" s="72"/>
      <c r="M103" s="242" t="s">
        <v>21</v>
      </c>
      <c r="N103" s="243" t="s">
        <v>44</v>
      </c>
      <c r="O103" s="47"/>
      <c r="P103" s="244">
        <f>O103*H103</f>
        <v>0</v>
      </c>
      <c r="Q103" s="244">
        <v>0</v>
      </c>
      <c r="R103" s="244">
        <f>Q103*H103</f>
        <v>0</v>
      </c>
      <c r="S103" s="244">
        <v>0</v>
      </c>
      <c r="T103" s="245">
        <f>S103*H103</f>
        <v>0</v>
      </c>
      <c r="AR103" s="24" t="s">
        <v>147</v>
      </c>
      <c r="AT103" s="24" t="s">
        <v>142</v>
      </c>
      <c r="AU103" s="24" t="s">
        <v>73</v>
      </c>
      <c r="AY103" s="24" t="s">
        <v>139</v>
      </c>
      <c r="BE103" s="246">
        <f>IF(N103="základní",J103,0)</f>
        <v>0</v>
      </c>
      <c r="BF103" s="246">
        <f>IF(N103="snížená",J103,0)</f>
        <v>0</v>
      </c>
      <c r="BG103" s="246">
        <f>IF(N103="zákl. přenesená",J103,0)</f>
        <v>0</v>
      </c>
      <c r="BH103" s="246">
        <f>IF(N103="sníž. přenesená",J103,0)</f>
        <v>0</v>
      </c>
      <c r="BI103" s="246">
        <f>IF(N103="nulová",J103,0)</f>
        <v>0</v>
      </c>
      <c r="BJ103" s="24" t="s">
        <v>80</v>
      </c>
      <c r="BK103" s="246">
        <f>ROUND(I103*H103,2)</f>
        <v>0</v>
      </c>
      <c r="BL103" s="24" t="s">
        <v>147</v>
      </c>
      <c r="BM103" s="24" t="s">
        <v>254</v>
      </c>
    </row>
    <row r="104" s="1" customFormat="1">
      <c r="B104" s="46"/>
      <c r="C104" s="74"/>
      <c r="D104" s="247" t="s">
        <v>149</v>
      </c>
      <c r="E104" s="74"/>
      <c r="F104" s="248" t="s">
        <v>255</v>
      </c>
      <c r="G104" s="74"/>
      <c r="H104" s="74"/>
      <c r="I104" s="203"/>
      <c r="J104" s="74"/>
      <c r="K104" s="74"/>
      <c r="L104" s="72"/>
      <c r="M104" s="249"/>
      <c r="N104" s="47"/>
      <c r="O104" s="47"/>
      <c r="P104" s="47"/>
      <c r="Q104" s="47"/>
      <c r="R104" s="47"/>
      <c r="S104" s="47"/>
      <c r="T104" s="95"/>
      <c r="AT104" s="24" t="s">
        <v>149</v>
      </c>
      <c r="AU104" s="24" t="s">
        <v>73</v>
      </c>
    </row>
    <row r="105" s="13" customFormat="1">
      <c r="B105" s="260"/>
      <c r="C105" s="261"/>
      <c r="D105" s="247" t="s">
        <v>151</v>
      </c>
      <c r="E105" s="262" t="s">
        <v>21</v>
      </c>
      <c r="F105" s="263" t="s">
        <v>256</v>
      </c>
      <c r="G105" s="261"/>
      <c r="H105" s="264">
        <v>4</v>
      </c>
      <c r="I105" s="265"/>
      <c r="J105" s="261"/>
      <c r="K105" s="261"/>
      <c r="L105" s="266"/>
      <c r="M105" s="292"/>
      <c r="N105" s="293"/>
      <c r="O105" s="293"/>
      <c r="P105" s="293"/>
      <c r="Q105" s="293"/>
      <c r="R105" s="293"/>
      <c r="S105" s="293"/>
      <c r="T105" s="294"/>
      <c r="AT105" s="270" t="s">
        <v>151</v>
      </c>
      <c r="AU105" s="270" t="s">
        <v>73</v>
      </c>
      <c r="AV105" s="13" t="s">
        <v>82</v>
      </c>
      <c r="AW105" s="13" t="s">
        <v>37</v>
      </c>
      <c r="AX105" s="13" t="s">
        <v>80</v>
      </c>
      <c r="AY105" s="270" t="s">
        <v>139</v>
      </c>
    </row>
    <row r="106" s="1" customFormat="1" ht="6.96" customHeight="1">
      <c r="B106" s="67"/>
      <c r="C106" s="68"/>
      <c r="D106" s="68"/>
      <c r="E106" s="68"/>
      <c r="F106" s="68"/>
      <c r="G106" s="68"/>
      <c r="H106" s="68"/>
      <c r="I106" s="178"/>
      <c r="J106" s="68"/>
      <c r="K106" s="68"/>
      <c r="L106" s="72"/>
    </row>
  </sheetData>
  <sheetProtection sheet="1" autoFilter="0" formatColumns="0" formatRows="0" objects="1" scenarios="1" spinCount="100000" saltValue="xJxxsPmbjc9KTxIj3yUd3dOF708aTQmTumY8uaeeCqcZOh7miIbJT6tdKRH2thuu/Z0YI4rZMjrsLEim9pi2Wg==" hashValue="eL+RJJI7Hxm89oOJuznTamR32eF3n5YbLovkU64SMNJ4W9DxDg/jHI22NSSxm3EzEEXdY0bx/n8fd9QT7mERRw==" algorithmName="SHA-512" password="CC35"/>
  <autoFilter ref="C81:K105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0:H70"/>
    <mergeCell ref="E72:H72"/>
    <mergeCell ref="E74:H74"/>
    <mergeCell ref="G1:H1"/>
    <mergeCell ref="L2:V2"/>
  </mergeCells>
  <hyperlinks>
    <hyperlink ref="F1:G1" location="C2" display="1) Krycí list soupisu"/>
    <hyperlink ref="G1:H1" location="C58" display="2) Rekapitulace"/>
    <hyperlink ref="J1" location="C81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106</v>
      </c>
      <c r="G1" s="151" t="s">
        <v>107</v>
      </c>
      <c r="H1" s="151"/>
      <c r="I1" s="152"/>
      <c r="J1" s="151" t="s">
        <v>108</v>
      </c>
      <c r="K1" s="150" t="s">
        <v>109</v>
      </c>
      <c r="L1" s="151" t="s">
        <v>110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93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82</v>
      </c>
    </row>
    <row r="4" ht="36.96" customHeight="1">
      <c r="B4" s="28"/>
      <c r="C4" s="29"/>
      <c r="D4" s="30" t="s">
        <v>111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zakázky'!K6</f>
        <v>Opravy železničního svršku v dopravně Mikulášovice d.n.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112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113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114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257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21</v>
      </c>
      <c r="G13" s="47"/>
      <c r="H13" s="47"/>
      <c r="I13" s="158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58" t="s">
        <v>25</v>
      </c>
      <c r="J14" s="159" t="str">
        <f>'Rekapitulace zakázky'!AN8</f>
        <v>25. 9. 2018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58" t="s">
        <v>28</v>
      </c>
      <c r="J16" s="35" t="s">
        <v>29</v>
      </c>
      <c r="K16" s="51"/>
    </row>
    <row r="17" s="1" customFormat="1" ht="18" customHeight="1">
      <c r="B17" s="46"/>
      <c r="C17" s="47"/>
      <c r="D17" s="47"/>
      <c r="E17" s="35" t="s">
        <v>30</v>
      </c>
      <c r="F17" s="47"/>
      <c r="G17" s="47"/>
      <c r="H17" s="47"/>
      <c r="I17" s="158" t="s">
        <v>31</v>
      </c>
      <c r="J17" s="35" t="s">
        <v>32</v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33</v>
      </c>
      <c r="E19" s="47"/>
      <c r="F19" s="47"/>
      <c r="G19" s="47"/>
      <c r="H19" s="47"/>
      <c r="I19" s="158" t="s">
        <v>28</v>
      </c>
      <c r="J19" s="35" t="str">
        <f>IF('Rekapitulace zakázky'!AN13="Vyplň údaj","",IF('Rekapitulace zakázky'!AN13="","",'Rekapitulace zakázky'!AN13))</f>
        <v/>
      </c>
      <c r="K19" s="51"/>
    </row>
    <row r="20" s="1" customFormat="1" ht="18" customHeight="1">
      <c r="B20" s="46"/>
      <c r="C20" s="47"/>
      <c r="D20" s="47"/>
      <c r="E20" s="35" t="str">
        <f>IF('Rekapitulace zakázky'!E14="Vyplň údaj","",IF('Rekapitulace zakázky'!E14="","",'Rekapitulace zakázky'!E14))</f>
        <v/>
      </c>
      <c r="F20" s="47"/>
      <c r="G20" s="47"/>
      <c r="H20" s="47"/>
      <c r="I20" s="158" t="s">
        <v>31</v>
      </c>
      <c r="J20" s="35" t="str">
        <f>IF('Rekapitulace zakázky'!AN14="Vyplň údaj","",IF('Rekapitulace zakázky'!AN14="","",'Rekapitulace zakázky'!AN14))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35</v>
      </c>
      <c r="E22" s="47"/>
      <c r="F22" s="47"/>
      <c r="G22" s="47"/>
      <c r="H22" s="47"/>
      <c r="I22" s="158" t="s">
        <v>28</v>
      </c>
      <c r="J22" s="35" t="str">
        <f>IF('Rekapitulace zakázky'!AN16="","",'Rekapitulace zakázky'!AN16)</f>
        <v/>
      </c>
      <c r="K22" s="51"/>
    </row>
    <row r="23" s="1" customFormat="1" ht="18" customHeight="1">
      <c r="B23" s="46"/>
      <c r="C23" s="47"/>
      <c r="D23" s="47"/>
      <c r="E23" s="35" t="str">
        <f>IF('Rekapitulace zakázky'!E17="","",'Rekapitulace zakázky'!E17)</f>
        <v xml:space="preserve"> </v>
      </c>
      <c r="F23" s="47"/>
      <c r="G23" s="47"/>
      <c r="H23" s="47"/>
      <c r="I23" s="158" t="s">
        <v>31</v>
      </c>
      <c r="J23" s="35" t="str">
        <f>IF('Rekapitulace zakázky'!AN17="","",'Rekapitulace zakázky'!AN17)</f>
        <v/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38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21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39</v>
      </c>
      <c r="E29" s="47"/>
      <c r="F29" s="47"/>
      <c r="G29" s="47"/>
      <c r="H29" s="47"/>
      <c r="I29" s="156"/>
      <c r="J29" s="167">
        <f>ROUND(J84,2)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41</v>
      </c>
      <c r="G31" s="47"/>
      <c r="H31" s="47"/>
      <c r="I31" s="168" t="s">
        <v>40</v>
      </c>
      <c r="J31" s="52" t="s">
        <v>42</v>
      </c>
      <c r="K31" s="51"/>
    </row>
    <row r="32" s="1" customFormat="1" ht="14.4" customHeight="1">
      <c r="B32" s="46"/>
      <c r="C32" s="47"/>
      <c r="D32" s="55" t="s">
        <v>43</v>
      </c>
      <c r="E32" s="55" t="s">
        <v>44</v>
      </c>
      <c r="F32" s="169">
        <f>ROUND(SUM(BE84:BE230), 2)</f>
        <v>0</v>
      </c>
      <c r="G32" s="47"/>
      <c r="H32" s="47"/>
      <c r="I32" s="170">
        <v>0.20999999999999999</v>
      </c>
      <c r="J32" s="169">
        <f>ROUND(ROUND((SUM(BE84:BE230)), 2)*I32, 2)</f>
        <v>0</v>
      </c>
      <c r="K32" s="51"/>
    </row>
    <row r="33" s="1" customFormat="1" ht="14.4" customHeight="1">
      <c r="B33" s="46"/>
      <c r="C33" s="47"/>
      <c r="D33" s="47"/>
      <c r="E33" s="55" t="s">
        <v>45</v>
      </c>
      <c r="F33" s="169">
        <f>ROUND(SUM(BF84:BF230), 2)</f>
        <v>0</v>
      </c>
      <c r="G33" s="47"/>
      <c r="H33" s="47"/>
      <c r="I33" s="170">
        <v>0.14999999999999999</v>
      </c>
      <c r="J33" s="169">
        <f>ROUND(ROUND((SUM(BF84:BF230)),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46</v>
      </c>
      <c r="F34" s="169">
        <f>ROUND(SUM(BG84:BG230), 2)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47</v>
      </c>
      <c r="F35" s="169">
        <f>ROUND(SUM(BH84:BH230),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48</v>
      </c>
      <c r="F36" s="169">
        <f>ROUND(SUM(BI84:BI230),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49</v>
      </c>
      <c r="E38" s="98"/>
      <c r="F38" s="98"/>
      <c r="G38" s="173" t="s">
        <v>50</v>
      </c>
      <c r="H38" s="174" t="s">
        <v>51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116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Opravy železničního svršku v dopravně Mikulášovice d.n.</v>
      </c>
      <c r="F47" s="40"/>
      <c r="G47" s="40"/>
      <c r="H47" s="40"/>
      <c r="I47" s="156"/>
      <c r="J47" s="47"/>
      <c r="K47" s="51"/>
    </row>
    <row r="48">
      <c r="B48" s="28"/>
      <c r="C48" s="40" t="s">
        <v>112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113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114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>SO 03 - SO 03 - TK směr D. Poustevna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>dopravna Mikulášovice d.n.</v>
      </c>
      <c r="G53" s="47"/>
      <c r="H53" s="47"/>
      <c r="I53" s="158" t="s">
        <v>25</v>
      </c>
      <c r="J53" s="159" t="str">
        <f>IF(J14="","",J14)</f>
        <v>25. 9. 2018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>SŽDC s.o., OŘ Ústí n.L., ST Ústí n.L.</v>
      </c>
      <c r="G55" s="47"/>
      <c r="H55" s="47"/>
      <c r="I55" s="158" t="s">
        <v>35</v>
      </c>
      <c r="J55" s="44" t="str">
        <f>E23</f>
        <v xml:space="preserve"> </v>
      </c>
      <c r="K55" s="51"/>
    </row>
    <row r="56" s="1" customFormat="1" ht="14.4" customHeight="1">
      <c r="B56" s="46"/>
      <c r="C56" s="40" t="s">
        <v>33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117</v>
      </c>
      <c r="D58" s="171"/>
      <c r="E58" s="171"/>
      <c r="F58" s="171"/>
      <c r="G58" s="171"/>
      <c r="H58" s="171"/>
      <c r="I58" s="185"/>
      <c r="J58" s="186" t="s">
        <v>118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119</v>
      </c>
      <c r="D60" s="47"/>
      <c r="E60" s="47"/>
      <c r="F60" s="47"/>
      <c r="G60" s="47"/>
      <c r="H60" s="47"/>
      <c r="I60" s="156"/>
      <c r="J60" s="167">
        <f>J84</f>
        <v>0</v>
      </c>
      <c r="K60" s="51"/>
      <c r="AU60" s="24" t="s">
        <v>120</v>
      </c>
    </row>
    <row r="61" s="8" customFormat="1" ht="24.96" customHeight="1">
      <c r="B61" s="189"/>
      <c r="C61" s="190"/>
      <c r="D61" s="191" t="s">
        <v>121</v>
      </c>
      <c r="E61" s="192"/>
      <c r="F61" s="192"/>
      <c r="G61" s="192"/>
      <c r="H61" s="192"/>
      <c r="I61" s="193"/>
      <c r="J61" s="194">
        <f>J85</f>
        <v>0</v>
      </c>
      <c r="K61" s="195"/>
    </row>
    <row r="62" s="9" customFormat="1" ht="19.92" customHeight="1">
      <c r="B62" s="196"/>
      <c r="C62" s="197"/>
      <c r="D62" s="198" t="s">
        <v>122</v>
      </c>
      <c r="E62" s="199"/>
      <c r="F62" s="199"/>
      <c r="G62" s="199"/>
      <c r="H62" s="199"/>
      <c r="I62" s="200"/>
      <c r="J62" s="201">
        <f>J86</f>
        <v>0</v>
      </c>
      <c r="K62" s="202"/>
    </row>
    <row r="63" s="1" customFormat="1" ht="21.84" customHeight="1">
      <c r="B63" s="46"/>
      <c r="C63" s="47"/>
      <c r="D63" s="47"/>
      <c r="E63" s="47"/>
      <c r="F63" s="47"/>
      <c r="G63" s="47"/>
      <c r="H63" s="47"/>
      <c r="I63" s="156"/>
      <c r="J63" s="47"/>
      <c r="K63" s="51"/>
    </row>
    <row r="64" s="1" customFormat="1" ht="6.96" customHeight="1">
      <c r="B64" s="67"/>
      <c r="C64" s="68"/>
      <c r="D64" s="68"/>
      <c r="E64" s="68"/>
      <c r="F64" s="68"/>
      <c r="G64" s="68"/>
      <c r="H64" s="68"/>
      <c r="I64" s="178"/>
      <c r="J64" s="68"/>
      <c r="K64" s="69"/>
    </row>
    <row r="68" s="1" customFormat="1" ht="6.96" customHeight="1">
      <c r="B68" s="70"/>
      <c r="C68" s="71"/>
      <c r="D68" s="71"/>
      <c r="E68" s="71"/>
      <c r="F68" s="71"/>
      <c r="G68" s="71"/>
      <c r="H68" s="71"/>
      <c r="I68" s="181"/>
      <c r="J68" s="71"/>
      <c r="K68" s="71"/>
      <c r="L68" s="72"/>
    </row>
    <row r="69" s="1" customFormat="1" ht="36.96" customHeight="1">
      <c r="B69" s="46"/>
      <c r="C69" s="73" t="s">
        <v>123</v>
      </c>
      <c r="D69" s="74"/>
      <c r="E69" s="74"/>
      <c r="F69" s="74"/>
      <c r="G69" s="74"/>
      <c r="H69" s="74"/>
      <c r="I69" s="203"/>
      <c r="J69" s="74"/>
      <c r="K69" s="74"/>
      <c r="L69" s="72"/>
    </row>
    <row r="70" s="1" customFormat="1" ht="6.96" customHeight="1">
      <c r="B70" s="46"/>
      <c r="C70" s="74"/>
      <c r="D70" s="74"/>
      <c r="E70" s="74"/>
      <c r="F70" s="74"/>
      <c r="G70" s="74"/>
      <c r="H70" s="74"/>
      <c r="I70" s="203"/>
      <c r="J70" s="74"/>
      <c r="K70" s="74"/>
      <c r="L70" s="72"/>
    </row>
    <row r="71" s="1" customFormat="1" ht="14.4" customHeight="1">
      <c r="B71" s="46"/>
      <c r="C71" s="76" t="s">
        <v>18</v>
      </c>
      <c r="D71" s="74"/>
      <c r="E71" s="74"/>
      <c r="F71" s="74"/>
      <c r="G71" s="74"/>
      <c r="H71" s="74"/>
      <c r="I71" s="203"/>
      <c r="J71" s="74"/>
      <c r="K71" s="74"/>
      <c r="L71" s="72"/>
    </row>
    <row r="72" s="1" customFormat="1" ht="16.5" customHeight="1">
      <c r="B72" s="46"/>
      <c r="C72" s="74"/>
      <c r="D72" s="74"/>
      <c r="E72" s="204" t="str">
        <f>E7</f>
        <v>Opravy železničního svršku v dopravně Mikulášovice d.n.</v>
      </c>
      <c r="F72" s="76"/>
      <c r="G72" s="76"/>
      <c r="H72" s="76"/>
      <c r="I72" s="203"/>
      <c r="J72" s="74"/>
      <c r="K72" s="74"/>
      <c r="L72" s="72"/>
    </row>
    <row r="73">
      <c r="B73" s="28"/>
      <c r="C73" s="76" t="s">
        <v>112</v>
      </c>
      <c r="D73" s="205"/>
      <c r="E73" s="205"/>
      <c r="F73" s="205"/>
      <c r="G73" s="205"/>
      <c r="H73" s="205"/>
      <c r="I73" s="148"/>
      <c r="J73" s="205"/>
      <c r="K73" s="205"/>
      <c r="L73" s="206"/>
    </row>
    <row r="74" s="1" customFormat="1" ht="16.5" customHeight="1">
      <c r="B74" s="46"/>
      <c r="C74" s="74"/>
      <c r="D74" s="74"/>
      <c r="E74" s="204" t="s">
        <v>113</v>
      </c>
      <c r="F74" s="74"/>
      <c r="G74" s="74"/>
      <c r="H74" s="74"/>
      <c r="I74" s="203"/>
      <c r="J74" s="74"/>
      <c r="K74" s="74"/>
      <c r="L74" s="72"/>
    </row>
    <row r="75" s="1" customFormat="1" ht="14.4" customHeight="1">
      <c r="B75" s="46"/>
      <c r="C75" s="76" t="s">
        <v>114</v>
      </c>
      <c r="D75" s="74"/>
      <c r="E75" s="74"/>
      <c r="F75" s="74"/>
      <c r="G75" s="74"/>
      <c r="H75" s="74"/>
      <c r="I75" s="203"/>
      <c r="J75" s="74"/>
      <c r="K75" s="74"/>
      <c r="L75" s="72"/>
    </row>
    <row r="76" s="1" customFormat="1" ht="17.25" customHeight="1">
      <c r="B76" s="46"/>
      <c r="C76" s="74"/>
      <c r="D76" s="74"/>
      <c r="E76" s="82" t="str">
        <f>E11</f>
        <v>SO 03 - SO 03 - TK směr D. Poustevna</v>
      </c>
      <c r="F76" s="74"/>
      <c r="G76" s="74"/>
      <c r="H76" s="74"/>
      <c r="I76" s="203"/>
      <c r="J76" s="74"/>
      <c r="K76" s="74"/>
      <c r="L76" s="72"/>
    </row>
    <row r="77" s="1" customFormat="1" ht="6.96" customHeight="1">
      <c r="B77" s="46"/>
      <c r="C77" s="74"/>
      <c r="D77" s="74"/>
      <c r="E77" s="74"/>
      <c r="F77" s="74"/>
      <c r="G77" s="74"/>
      <c r="H77" s="74"/>
      <c r="I77" s="203"/>
      <c r="J77" s="74"/>
      <c r="K77" s="74"/>
      <c r="L77" s="72"/>
    </row>
    <row r="78" s="1" customFormat="1" ht="18" customHeight="1">
      <c r="B78" s="46"/>
      <c r="C78" s="76" t="s">
        <v>23</v>
      </c>
      <c r="D78" s="74"/>
      <c r="E78" s="74"/>
      <c r="F78" s="207" t="str">
        <f>F14</f>
        <v>dopravna Mikulášovice d.n.</v>
      </c>
      <c r="G78" s="74"/>
      <c r="H78" s="74"/>
      <c r="I78" s="208" t="s">
        <v>25</v>
      </c>
      <c r="J78" s="85" t="str">
        <f>IF(J14="","",J14)</f>
        <v>25. 9. 2018</v>
      </c>
      <c r="K78" s="74"/>
      <c r="L78" s="72"/>
    </row>
    <row r="79" s="1" customFormat="1" ht="6.96" customHeight="1">
      <c r="B79" s="46"/>
      <c r="C79" s="74"/>
      <c r="D79" s="74"/>
      <c r="E79" s="74"/>
      <c r="F79" s="74"/>
      <c r="G79" s="74"/>
      <c r="H79" s="74"/>
      <c r="I79" s="203"/>
      <c r="J79" s="74"/>
      <c r="K79" s="74"/>
      <c r="L79" s="72"/>
    </row>
    <row r="80" s="1" customFormat="1">
      <c r="B80" s="46"/>
      <c r="C80" s="76" t="s">
        <v>27</v>
      </c>
      <c r="D80" s="74"/>
      <c r="E80" s="74"/>
      <c r="F80" s="207" t="str">
        <f>E17</f>
        <v>SŽDC s.o., OŘ Ústí n.L., ST Ústí n.L.</v>
      </c>
      <c r="G80" s="74"/>
      <c r="H80" s="74"/>
      <c r="I80" s="208" t="s">
        <v>35</v>
      </c>
      <c r="J80" s="207" t="str">
        <f>E23</f>
        <v xml:space="preserve"> </v>
      </c>
      <c r="K80" s="74"/>
      <c r="L80" s="72"/>
    </row>
    <row r="81" s="1" customFormat="1" ht="14.4" customHeight="1">
      <c r="B81" s="46"/>
      <c r="C81" s="76" t="s">
        <v>33</v>
      </c>
      <c r="D81" s="74"/>
      <c r="E81" s="74"/>
      <c r="F81" s="207" t="str">
        <f>IF(E20="","",E20)</f>
        <v/>
      </c>
      <c r="G81" s="74"/>
      <c r="H81" s="74"/>
      <c r="I81" s="203"/>
      <c r="J81" s="74"/>
      <c r="K81" s="74"/>
      <c r="L81" s="72"/>
    </row>
    <row r="82" s="1" customFormat="1" ht="10.32" customHeight="1">
      <c r="B82" s="46"/>
      <c r="C82" s="74"/>
      <c r="D82" s="74"/>
      <c r="E82" s="74"/>
      <c r="F82" s="74"/>
      <c r="G82" s="74"/>
      <c r="H82" s="74"/>
      <c r="I82" s="203"/>
      <c r="J82" s="74"/>
      <c r="K82" s="74"/>
      <c r="L82" s="72"/>
    </row>
    <row r="83" s="10" customFormat="1" ht="29.28" customHeight="1">
      <c r="B83" s="209"/>
      <c r="C83" s="210" t="s">
        <v>124</v>
      </c>
      <c r="D83" s="211" t="s">
        <v>58</v>
      </c>
      <c r="E83" s="211" t="s">
        <v>54</v>
      </c>
      <c r="F83" s="211" t="s">
        <v>125</v>
      </c>
      <c r="G83" s="211" t="s">
        <v>126</v>
      </c>
      <c r="H83" s="211" t="s">
        <v>127</v>
      </c>
      <c r="I83" s="212" t="s">
        <v>128</v>
      </c>
      <c r="J83" s="211" t="s">
        <v>118</v>
      </c>
      <c r="K83" s="213" t="s">
        <v>129</v>
      </c>
      <c r="L83" s="214"/>
      <c r="M83" s="102" t="s">
        <v>130</v>
      </c>
      <c r="N83" s="103" t="s">
        <v>43</v>
      </c>
      <c r="O83" s="103" t="s">
        <v>131</v>
      </c>
      <c r="P83" s="103" t="s">
        <v>132</v>
      </c>
      <c r="Q83" s="103" t="s">
        <v>133</v>
      </c>
      <c r="R83" s="103" t="s">
        <v>134</v>
      </c>
      <c r="S83" s="103" t="s">
        <v>135</v>
      </c>
      <c r="T83" s="104" t="s">
        <v>136</v>
      </c>
    </row>
    <row r="84" s="1" customFormat="1" ht="29.28" customHeight="1">
      <c r="B84" s="46"/>
      <c r="C84" s="108" t="s">
        <v>119</v>
      </c>
      <c r="D84" s="74"/>
      <c r="E84" s="74"/>
      <c r="F84" s="74"/>
      <c r="G84" s="74"/>
      <c r="H84" s="74"/>
      <c r="I84" s="203"/>
      <c r="J84" s="215">
        <f>BK84</f>
        <v>0</v>
      </c>
      <c r="K84" s="74"/>
      <c r="L84" s="72"/>
      <c r="M84" s="105"/>
      <c r="N84" s="106"/>
      <c r="O84" s="106"/>
      <c r="P84" s="216">
        <f>P85</f>
        <v>0</v>
      </c>
      <c r="Q84" s="106"/>
      <c r="R84" s="216">
        <f>R85</f>
        <v>1172.9092400000002</v>
      </c>
      <c r="S84" s="106"/>
      <c r="T84" s="217">
        <f>T85</f>
        <v>0</v>
      </c>
      <c r="AT84" s="24" t="s">
        <v>72</v>
      </c>
      <c r="AU84" s="24" t="s">
        <v>120</v>
      </c>
      <c r="BK84" s="218">
        <f>BK85</f>
        <v>0</v>
      </c>
    </row>
    <row r="85" s="11" customFormat="1" ht="37.44" customHeight="1">
      <c r="B85" s="219"/>
      <c r="C85" s="220"/>
      <c r="D85" s="221" t="s">
        <v>72</v>
      </c>
      <c r="E85" s="222" t="s">
        <v>137</v>
      </c>
      <c r="F85" s="222" t="s">
        <v>138</v>
      </c>
      <c r="G85" s="220"/>
      <c r="H85" s="220"/>
      <c r="I85" s="223"/>
      <c r="J85" s="224">
        <f>BK85</f>
        <v>0</v>
      </c>
      <c r="K85" s="220"/>
      <c r="L85" s="225"/>
      <c r="M85" s="226"/>
      <c r="N85" s="227"/>
      <c r="O85" s="227"/>
      <c r="P85" s="228">
        <f>P86</f>
        <v>0</v>
      </c>
      <c r="Q85" s="227"/>
      <c r="R85" s="228">
        <f>R86</f>
        <v>1172.9092400000002</v>
      </c>
      <c r="S85" s="227"/>
      <c r="T85" s="229">
        <f>T86</f>
        <v>0</v>
      </c>
      <c r="AR85" s="230" t="s">
        <v>80</v>
      </c>
      <c r="AT85" s="231" t="s">
        <v>72</v>
      </c>
      <c r="AU85" s="231" t="s">
        <v>73</v>
      </c>
      <c r="AY85" s="230" t="s">
        <v>139</v>
      </c>
      <c r="BK85" s="232">
        <f>BK86</f>
        <v>0</v>
      </c>
    </row>
    <row r="86" s="11" customFormat="1" ht="19.92" customHeight="1">
      <c r="B86" s="219"/>
      <c r="C86" s="220"/>
      <c r="D86" s="221" t="s">
        <v>72</v>
      </c>
      <c r="E86" s="233" t="s">
        <v>140</v>
      </c>
      <c r="F86" s="233" t="s">
        <v>141</v>
      </c>
      <c r="G86" s="220"/>
      <c r="H86" s="220"/>
      <c r="I86" s="223"/>
      <c r="J86" s="234">
        <f>BK86</f>
        <v>0</v>
      </c>
      <c r="K86" s="220"/>
      <c r="L86" s="225"/>
      <c r="M86" s="226"/>
      <c r="N86" s="227"/>
      <c r="O86" s="227"/>
      <c r="P86" s="228">
        <f>SUM(P87:P230)</f>
        <v>0</v>
      </c>
      <c r="Q86" s="227"/>
      <c r="R86" s="228">
        <f>SUM(R87:R230)</f>
        <v>1172.9092400000002</v>
      </c>
      <c r="S86" s="227"/>
      <c r="T86" s="229">
        <f>SUM(T87:T230)</f>
        <v>0</v>
      </c>
      <c r="AR86" s="230" t="s">
        <v>80</v>
      </c>
      <c r="AT86" s="231" t="s">
        <v>72</v>
      </c>
      <c r="AU86" s="231" t="s">
        <v>80</v>
      </c>
      <c r="AY86" s="230" t="s">
        <v>139</v>
      </c>
      <c r="BK86" s="232">
        <f>SUM(BK87:BK230)</f>
        <v>0</v>
      </c>
    </row>
    <row r="87" s="1" customFormat="1" ht="89.25" customHeight="1">
      <c r="B87" s="46"/>
      <c r="C87" s="235" t="s">
        <v>80</v>
      </c>
      <c r="D87" s="235" t="s">
        <v>142</v>
      </c>
      <c r="E87" s="236" t="s">
        <v>258</v>
      </c>
      <c r="F87" s="237" t="s">
        <v>259</v>
      </c>
      <c r="G87" s="238" t="s">
        <v>162</v>
      </c>
      <c r="H87" s="239">
        <v>1536</v>
      </c>
      <c r="I87" s="240"/>
      <c r="J87" s="241">
        <f>ROUND(I87*H87,2)</f>
        <v>0</v>
      </c>
      <c r="K87" s="237" t="s">
        <v>146</v>
      </c>
      <c r="L87" s="72"/>
      <c r="M87" s="242" t="s">
        <v>21</v>
      </c>
      <c r="N87" s="243" t="s">
        <v>44</v>
      </c>
      <c r="O87" s="47"/>
      <c r="P87" s="244">
        <f>O87*H87</f>
        <v>0</v>
      </c>
      <c r="Q87" s="244">
        <v>0</v>
      </c>
      <c r="R87" s="244">
        <f>Q87*H87</f>
        <v>0</v>
      </c>
      <c r="S87" s="244">
        <v>0</v>
      </c>
      <c r="T87" s="245">
        <f>S87*H87</f>
        <v>0</v>
      </c>
      <c r="AR87" s="24" t="s">
        <v>147</v>
      </c>
      <c r="AT87" s="24" t="s">
        <v>142</v>
      </c>
      <c r="AU87" s="24" t="s">
        <v>82</v>
      </c>
      <c r="AY87" s="24" t="s">
        <v>139</v>
      </c>
      <c r="BE87" s="246">
        <f>IF(N87="základní",J87,0)</f>
        <v>0</v>
      </c>
      <c r="BF87" s="246">
        <f>IF(N87="snížená",J87,0)</f>
        <v>0</v>
      </c>
      <c r="BG87" s="246">
        <f>IF(N87="zákl. přenesená",J87,0)</f>
        <v>0</v>
      </c>
      <c r="BH87" s="246">
        <f>IF(N87="sníž. přenesená",J87,0)</f>
        <v>0</v>
      </c>
      <c r="BI87" s="246">
        <f>IF(N87="nulová",J87,0)</f>
        <v>0</v>
      </c>
      <c r="BJ87" s="24" t="s">
        <v>80</v>
      </c>
      <c r="BK87" s="246">
        <f>ROUND(I87*H87,2)</f>
        <v>0</v>
      </c>
      <c r="BL87" s="24" t="s">
        <v>147</v>
      </c>
      <c r="BM87" s="24" t="s">
        <v>260</v>
      </c>
    </row>
    <row r="88" s="1" customFormat="1">
      <c r="B88" s="46"/>
      <c r="C88" s="74"/>
      <c r="D88" s="247" t="s">
        <v>149</v>
      </c>
      <c r="E88" s="74"/>
      <c r="F88" s="248" t="s">
        <v>261</v>
      </c>
      <c r="G88" s="74"/>
      <c r="H88" s="74"/>
      <c r="I88" s="203"/>
      <c r="J88" s="74"/>
      <c r="K88" s="74"/>
      <c r="L88" s="72"/>
      <c r="M88" s="249"/>
      <c r="N88" s="47"/>
      <c r="O88" s="47"/>
      <c r="P88" s="47"/>
      <c r="Q88" s="47"/>
      <c r="R88" s="47"/>
      <c r="S88" s="47"/>
      <c r="T88" s="95"/>
      <c r="AT88" s="24" t="s">
        <v>149</v>
      </c>
      <c r="AU88" s="24" t="s">
        <v>82</v>
      </c>
    </row>
    <row r="89" s="12" customFormat="1">
      <c r="B89" s="250"/>
      <c r="C89" s="251"/>
      <c r="D89" s="247" t="s">
        <v>151</v>
      </c>
      <c r="E89" s="252" t="s">
        <v>21</v>
      </c>
      <c r="F89" s="253" t="s">
        <v>262</v>
      </c>
      <c r="G89" s="251"/>
      <c r="H89" s="252" t="s">
        <v>21</v>
      </c>
      <c r="I89" s="254"/>
      <c r="J89" s="251"/>
      <c r="K89" s="251"/>
      <c r="L89" s="255"/>
      <c r="M89" s="256"/>
      <c r="N89" s="257"/>
      <c r="O89" s="257"/>
      <c r="P89" s="257"/>
      <c r="Q89" s="257"/>
      <c r="R89" s="257"/>
      <c r="S89" s="257"/>
      <c r="T89" s="258"/>
      <c r="AT89" s="259" t="s">
        <v>151</v>
      </c>
      <c r="AU89" s="259" t="s">
        <v>82</v>
      </c>
      <c r="AV89" s="12" t="s">
        <v>80</v>
      </c>
      <c r="AW89" s="12" t="s">
        <v>37</v>
      </c>
      <c r="AX89" s="12" t="s">
        <v>73</v>
      </c>
      <c r="AY89" s="259" t="s">
        <v>139</v>
      </c>
    </row>
    <row r="90" s="13" customFormat="1">
      <c r="B90" s="260"/>
      <c r="C90" s="261"/>
      <c r="D90" s="247" t="s">
        <v>151</v>
      </c>
      <c r="E90" s="262" t="s">
        <v>21</v>
      </c>
      <c r="F90" s="263" t="s">
        <v>263</v>
      </c>
      <c r="G90" s="261"/>
      <c r="H90" s="264">
        <v>768</v>
      </c>
      <c r="I90" s="265"/>
      <c r="J90" s="261"/>
      <c r="K90" s="261"/>
      <c r="L90" s="266"/>
      <c r="M90" s="267"/>
      <c r="N90" s="268"/>
      <c r="O90" s="268"/>
      <c r="P90" s="268"/>
      <c r="Q90" s="268"/>
      <c r="R90" s="268"/>
      <c r="S90" s="268"/>
      <c r="T90" s="269"/>
      <c r="AT90" s="270" t="s">
        <v>151</v>
      </c>
      <c r="AU90" s="270" t="s">
        <v>82</v>
      </c>
      <c r="AV90" s="13" t="s">
        <v>82</v>
      </c>
      <c r="AW90" s="13" t="s">
        <v>37</v>
      </c>
      <c r="AX90" s="13" t="s">
        <v>73</v>
      </c>
      <c r="AY90" s="270" t="s">
        <v>139</v>
      </c>
    </row>
    <row r="91" s="13" customFormat="1">
      <c r="B91" s="260"/>
      <c r="C91" s="261"/>
      <c r="D91" s="247" t="s">
        <v>151</v>
      </c>
      <c r="E91" s="262" t="s">
        <v>21</v>
      </c>
      <c r="F91" s="263" t="s">
        <v>264</v>
      </c>
      <c r="G91" s="261"/>
      <c r="H91" s="264">
        <v>768</v>
      </c>
      <c r="I91" s="265"/>
      <c r="J91" s="261"/>
      <c r="K91" s="261"/>
      <c r="L91" s="266"/>
      <c r="M91" s="267"/>
      <c r="N91" s="268"/>
      <c r="O91" s="268"/>
      <c r="P91" s="268"/>
      <c r="Q91" s="268"/>
      <c r="R91" s="268"/>
      <c r="S91" s="268"/>
      <c r="T91" s="269"/>
      <c r="AT91" s="270" t="s">
        <v>151</v>
      </c>
      <c r="AU91" s="270" t="s">
        <v>82</v>
      </c>
      <c r="AV91" s="13" t="s">
        <v>82</v>
      </c>
      <c r="AW91" s="13" t="s">
        <v>37</v>
      </c>
      <c r="AX91" s="13" t="s">
        <v>73</v>
      </c>
      <c r="AY91" s="270" t="s">
        <v>139</v>
      </c>
    </row>
    <row r="92" s="14" customFormat="1">
      <c r="B92" s="271"/>
      <c r="C92" s="272"/>
      <c r="D92" s="247" t="s">
        <v>151</v>
      </c>
      <c r="E92" s="273" t="s">
        <v>21</v>
      </c>
      <c r="F92" s="274" t="s">
        <v>154</v>
      </c>
      <c r="G92" s="272"/>
      <c r="H92" s="275">
        <v>1536</v>
      </c>
      <c r="I92" s="276"/>
      <c r="J92" s="272"/>
      <c r="K92" s="272"/>
      <c r="L92" s="277"/>
      <c r="M92" s="278"/>
      <c r="N92" s="279"/>
      <c r="O92" s="279"/>
      <c r="P92" s="279"/>
      <c r="Q92" s="279"/>
      <c r="R92" s="279"/>
      <c r="S92" s="279"/>
      <c r="T92" s="280"/>
      <c r="AT92" s="281" t="s">
        <v>151</v>
      </c>
      <c r="AU92" s="281" t="s">
        <v>82</v>
      </c>
      <c r="AV92" s="14" t="s">
        <v>147</v>
      </c>
      <c r="AW92" s="14" t="s">
        <v>37</v>
      </c>
      <c r="AX92" s="14" t="s">
        <v>80</v>
      </c>
      <c r="AY92" s="281" t="s">
        <v>139</v>
      </c>
    </row>
    <row r="93" s="1" customFormat="1" ht="63.75" customHeight="1">
      <c r="B93" s="46"/>
      <c r="C93" s="235" t="s">
        <v>82</v>
      </c>
      <c r="D93" s="235" t="s">
        <v>142</v>
      </c>
      <c r="E93" s="236" t="s">
        <v>265</v>
      </c>
      <c r="F93" s="237" t="s">
        <v>266</v>
      </c>
      <c r="G93" s="238" t="s">
        <v>206</v>
      </c>
      <c r="H93" s="239">
        <v>0.91800000000000004</v>
      </c>
      <c r="I93" s="240"/>
      <c r="J93" s="241">
        <f>ROUND(I93*H93,2)</f>
        <v>0</v>
      </c>
      <c r="K93" s="237" t="s">
        <v>146</v>
      </c>
      <c r="L93" s="72"/>
      <c r="M93" s="242" t="s">
        <v>21</v>
      </c>
      <c r="N93" s="243" t="s">
        <v>44</v>
      </c>
      <c r="O93" s="47"/>
      <c r="P93" s="244">
        <f>O93*H93</f>
        <v>0</v>
      </c>
      <c r="Q93" s="244">
        <v>0</v>
      </c>
      <c r="R93" s="244">
        <f>Q93*H93</f>
        <v>0</v>
      </c>
      <c r="S93" s="244">
        <v>0</v>
      </c>
      <c r="T93" s="245">
        <f>S93*H93</f>
        <v>0</v>
      </c>
      <c r="AR93" s="24" t="s">
        <v>147</v>
      </c>
      <c r="AT93" s="24" t="s">
        <v>142</v>
      </c>
      <c r="AU93" s="24" t="s">
        <v>82</v>
      </c>
      <c r="AY93" s="24" t="s">
        <v>139</v>
      </c>
      <c r="BE93" s="246">
        <f>IF(N93="základní",J93,0)</f>
        <v>0</v>
      </c>
      <c r="BF93" s="246">
        <f>IF(N93="snížená",J93,0)</f>
        <v>0</v>
      </c>
      <c r="BG93" s="246">
        <f>IF(N93="zákl. přenesená",J93,0)</f>
        <v>0</v>
      </c>
      <c r="BH93" s="246">
        <f>IF(N93="sníž. přenesená",J93,0)</f>
        <v>0</v>
      </c>
      <c r="BI93" s="246">
        <f>IF(N93="nulová",J93,0)</f>
        <v>0</v>
      </c>
      <c r="BJ93" s="24" t="s">
        <v>80</v>
      </c>
      <c r="BK93" s="246">
        <f>ROUND(I93*H93,2)</f>
        <v>0</v>
      </c>
      <c r="BL93" s="24" t="s">
        <v>147</v>
      </c>
      <c r="BM93" s="24" t="s">
        <v>267</v>
      </c>
    </row>
    <row r="94" s="1" customFormat="1">
      <c r="B94" s="46"/>
      <c r="C94" s="74"/>
      <c r="D94" s="247" t="s">
        <v>149</v>
      </c>
      <c r="E94" s="74"/>
      <c r="F94" s="248" t="s">
        <v>268</v>
      </c>
      <c r="G94" s="74"/>
      <c r="H94" s="74"/>
      <c r="I94" s="203"/>
      <c r="J94" s="74"/>
      <c r="K94" s="74"/>
      <c r="L94" s="72"/>
      <c r="M94" s="249"/>
      <c r="N94" s="47"/>
      <c r="O94" s="47"/>
      <c r="P94" s="47"/>
      <c r="Q94" s="47"/>
      <c r="R94" s="47"/>
      <c r="S94" s="47"/>
      <c r="T94" s="95"/>
      <c r="AT94" s="24" t="s">
        <v>149</v>
      </c>
      <c r="AU94" s="24" t="s">
        <v>82</v>
      </c>
    </row>
    <row r="95" s="13" customFormat="1">
      <c r="B95" s="260"/>
      <c r="C95" s="261"/>
      <c r="D95" s="247" t="s">
        <v>151</v>
      </c>
      <c r="E95" s="262" t="s">
        <v>21</v>
      </c>
      <c r="F95" s="263" t="s">
        <v>269</v>
      </c>
      <c r="G95" s="261"/>
      <c r="H95" s="264">
        <v>0.91800000000000004</v>
      </c>
      <c r="I95" s="265"/>
      <c r="J95" s="261"/>
      <c r="K95" s="261"/>
      <c r="L95" s="266"/>
      <c r="M95" s="267"/>
      <c r="N95" s="268"/>
      <c r="O95" s="268"/>
      <c r="P95" s="268"/>
      <c r="Q95" s="268"/>
      <c r="R95" s="268"/>
      <c r="S95" s="268"/>
      <c r="T95" s="269"/>
      <c r="AT95" s="270" t="s">
        <v>151</v>
      </c>
      <c r="AU95" s="270" t="s">
        <v>82</v>
      </c>
      <c r="AV95" s="13" t="s">
        <v>82</v>
      </c>
      <c r="AW95" s="13" t="s">
        <v>37</v>
      </c>
      <c r="AX95" s="13" t="s">
        <v>80</v>
      </c>
      <c r="AY95" s="270" t="s">
        <v>139</v>
      </c>
    </row>
    <row r="96" s="1" customFormat="1" ht="51" customHeight="1">
      <c r="B96" s="46"/>
      <c r="C96" s="235" t="s">
        <v>159</v>
      </c>
      <c r="D96" s="235" t="s">
        <v>142</v>
      </c>
      <c r="E96" s="236" t="s">
        <v>270</v>
      </c>
      <c r="F96" s="237" t="s">
        <v>271</v>
      </c>
      <c r="G96" s="238" t="s">
        <v>206</v>
      </c>
      <c r="H96" s="239">
        <v>0.91800000000000004</v>
      </c>
      <c r="I96" s="240"/>
      <c r="J96" s="241">
        <f>ROUND(I96*H96,2)</f>
        <v>0</v>
      </c>
      <c r="K96" s="237" t="s">
        <v>146</v>
      </c>
      <c r="L96" s="72"/>
      <c r="M96" s="242" t="s">
        <v>21</v>
      </c>
      <c r="N96" s="243" t="s">
        <v>44</v>
      </c>
      <c r="O96" s="47"/>
      <c r="P96" s="244">
        <f>O96*H96</f>
        <v>0</v>
      </c>
      <c r="Q96" s="244">
        <v>0</v>
      </c>
      <c r="R96" s="244">
        <f>Q96*H96</f>
        <v>0</v>
      </c>
      <c r="S96" s="244">
        <v>0</v>
      </c>
      <c r="T96" s="245">
        <f>S96*H96</f>
        <v>0</v>
      </c>
      <c r="AR96" s="24" t="s">
        <v>147</v>
      </c>
      <c r="AT96" s="24" t="s">
        <v>142</v>
      </c>
      <c r="AU96" s="24" t="s">
        <v>82</v>
      </c>
      <c r="AY96" s="24" t="s">
        <v>139</v>
      </c>
      <c r="BE96" s="246">
        <f>IF(N96="základní",J96,0)</f>
        <v>0</v>
      </c>
      <c r="BF96" s="246">
        <f>IF(N96="snížená",J96,0)</f>
        <v>0</v>
      </c>
      <c r="BG96" s="246">
        <f>IF(N96="zákl. přenesená",J96,0)</f>
        <v>0</v>
      </c>
      <c r="BH96" s="246">
        <f>IF(N96="sníž. přenesená",J96,0)</f>
        <v>0</v>
      </c>
      <c r="BI96" s="246">
        <f>IF(N96="nulová",J96,0)</f>
        <v>0</v>
      </c>
      <c r="BJ96" s="24" t="s">
        <v>80</v>
      </c>
      <c r="BK96" s="246">
        <f>ROUND(I96*H96,2)</f>
        <v>0</v>
      </c>
      <c r="BL96" s="24" t="s">
        <v>147</v>
      </c>
      <c r="BM96" s="24" t="s">
        <v>272</v>
      </c>
    </row>
    <row r="97" s="1" customFormat="1">
      <c r="B97" s="46"/>
      <c r="C97" s="74"/>
      <c r="D97" s="247" t="s">
        <v>149</v>
      </c>
      <c r="E97" s="74"/>
      <c r="F97" s="248" t="s">
        <v>273</v>
      </c>
      <c r="G97" s="74"/>
      <c r="H97" s="74"/>
      <c r="I97" s="203"/>
      <c r="J97" s="74"/>
      <c r="K97" s="74"/>
      <c r="L97" s="72"/>
      <c r="M97" s="249"/>
      <c r="N97" s="47"/>
      <c r="O97" s="47"/>
      <c r="P97" s="47"/>
      <c r="Q97" s="47"/>
      <c r="R97" s="47"/>
      <c r="S97" s="47"/>
      <c r="T97" s="95"/>
      <c r="AT97" s="24" t="s">
        <v>149</v>
      </c>
      <c r="AU97" s="24" t="s">
        <v>82</v>
      </c>
    </row>
    <row r="98" s="13" customFormat="1">
      <c r="B98" s="260"/>
      <c r="C98" s="261"/>
      <c r="D98" s="247" t="s">
        <v>151</v>
      </c>
      <c r="E98" s="262" t="s">
        <v>21</v>
      </c>
      <c r="F98" s="263" t="s">
        <v>269</v>
      </c>
      <c r="G98" s="261"/>
      <c r="H98" s="264">
        <v>0.91800000000000004</v>
      </c>
      <c r="I98" s="265"/>
      <c r="J98" s="261"/>
      <c r="K98" s="261"/>
      <c r="L98" s="266"/>
      <c r="M98" s="267"/>
      <c r="N98" s="268"/>
      <c r="O98" s="268"/>
      <c r="P98" s="268"/>
      <c r="Q98" s="268"/>
      <c r="R98" s="268"/>
      <c r="S98" s="268"/>
      <c r="T98" s="269"/>
      <c r="AT98" s="270" t="s">
        <v>151</v>
      </c>
      <c r="AU98" s="270" t="s">
        <v>82</v>
      </c>
      <c r="AV98" s="13" t="s">
        <v>82</v>
      </c>
      <c r="AW98" s="13" t="s">
        <v>37</v>
      </c>
      <c r="AX98" s="13" t="s">
        <v>80</v>
      </c>
      <c r="AY98" s="270" t="s">
        <v>139</v>
      </c>
    </row>
    <row r="99" s="1" customFormat="1" ht="38.25" customHeight="1">
      <c r="B99" s="46"/>
      <c r="C99" s="235" t="s">
        <v>147</v>
      </c>
      <c r="D99" s="235" t="s">
        <v>142</v>
      </c>
      <c r="E99" s="236" t="s">
        <v>274</v>
      </c>
      <c r="F99" s="237" t="s">
        <v>275</v>
      </c>
      <c r="G99" s="238" t="s">
        <v>220</v>
      </c>
      <c r="H99" s="239">
        <v>135.315</v>
      </c>
      <c r="I99" s="240"/>
      <c r="J99" s="241">
        <f>ROUND(I99*H99,2)</f>
        <v>0</v>
      </c>
      <c r="K99" s="237" t="s">
        <v>146</v>
      </c>
      <c r="L99" s="72"/>
      <c r="M99" s="242" t="s">
        <v>21</v>
      </c>
      <c r="N99" s="243" t="s">
        <v>44</v>
      </c>
      <c r="O99" s="47"/>
      <c r="P99" s="244">
        <f>O99*H99</f>
        <v>0</v>
      </c>
      <c r="Q99" s="244">
        <v>0</v>
      </c>
      <c r="R99" s="244">
        <f>Q99*H99</f>
        <v>0</v>
      </c>
      <c r="S99" s="244">
        <v>0</v>
      </c>
      <c r="T99" s="245">
        <f>S99*H99</f>
        <v>0</v>
      </c>
      <c r="AR99" s="24" t="s">
        <v>147</v>
      </c>
      <c r="AT99" s="24" t="s">
        <v>142</v>
      </c>
      <c r="AU99" s="24" t="s">
        <v>82</v>
      </c>
      <c r="AY99" s="24" t="s">
        <v>139</v>
      </c>
      <c r="BE99" s="246">
        <f>IF(N99="základní",J99,0)</f>
        <v>0</v>
      </c>
      <c r="BF99" s="246">
        <f>IF(N99="snížená",J99,0)</f>
        <v>0</v>
      </c>
      <c r="BG99" s="246">
        <f>IF(N99="zákl. přenesená",J99,0)</f>
        <v>0</v>
      </c>
      <c r="BH99" s="246">
        <f>IF(N99="sníž. přenesená",J99,0)</f>
        <v>0</v>
      </c>
      <c r="BI99" s="246">
        <f>IF(N99="nulová",J99,0)</f>
        <v>0</v>
      </c>
      <c r="BJ99" s="24" t="s">
        <v>80</v>
      </c>
      <c r="BK99" s="246">
        <f>ROUND(I99*H99,2)</f>
        <v>0</v>
      </c>
      <c r="BL99" s="24" t="s">
        <v>147</v>
      </c>
      <c r="BM99" s="24" t="s">
        <v>276</v>
      </c>
    </row>
    <row r="100" s="1" customFormat="1">
      <c r="B100" s="46"/>
      <c r="C100" s="74"/>
      <c r="D100" s="247" t="s">
        <v>149</v>
      </c>
      <c r="E100" s="74"/>
      <c r="F100" s="248" t="s">
        <v>277</v>
      </c>
      <c r="G100" s="74"/>
      <c r="H100" s="74"/>
      <c r="I100" s="203"/>
      <c r="J100" s="74"/>
      <c r="K100" s="74"/>
      <c r="L100" s="72"/>
      <c r="M100" s="249"/>
      <c r="N100" s="47"/>
      <c r="O100" s="47"/>
      <c r="P100" s="47"/>
      <c r="Q100" s="47"/>
      <c r="R100" s="47"/>
      <c r="S100" s="47"/>
      <c r="T100" s="95"/>
      <c r="AT100" s="24" t="s">
        <v>149</v>
      </c>
      <c r="AU100" s="24" t="s">
        <v>82</v>
      </c>
    </row>
    <row r="101" s="12" customFormat="1">
      <c r="B101" s="250"/>
      <c r="C101" s="251"/>
      <c r="D101" s="247" t="s">
        <v>151</v>
      </c>
      <c r="E101" s="252" t="s">
        <v>21</v>
      </c>
      <c r="F101" s="253" t="s">
        <v>278</v>
      </c>
      <c r="G101" s="251"/>
      <c r="H101" s="252" t="s">
        <v>21</v>
      </c>
      <c r="I101" s="254"/>
      <c r="J101" s="251"/>
      <c r="K101" s="251"/>
      <c r="L101" s="255"/>
      <c r="M101" s="256"/>
      <c r="N101" s="257"/>
      <c r="O101" s="257"/>
      <c r="P101" s="257"/>
      <c r="Q101" s="257"/>
      <c r="R101" s="257"/>
      <c r="S101" s="257"/>
      <c r="T101" s="258"/>
      <c r="AT101" s="259" t="s">
        <v>151</v>
      </c>
      <c r="AU101" s="259" t="s">
        <v>82</v>
      </c>
      <c r="AV101" s="12" t="s">
        <v>80</v>
      </c>
      <c r="AW101" s="12" t="s">
        <v>37</v>
      </c>
      <c r="AX101" s="12" t="s">
        <v>73</v>
      </c>
      <c r="AY101" s="259" t="s">
        <v>139</v>
      </c>
    </row>
    <row r="102" s="13" customFormat="1">
      <c r="B102" s="260"/>
      <c r="C102" s="261"/>
      <c r="D102" s="247" t="s">
        <v>151</v>
      </c>
      <c r="E102" s="262" t="s">
        <v>21</v>
      </c>
      <c r="F102" s="263" t="s">
        <v>279</v>
      </c>
      <c r="G102" s="261"/>
      <c r="H102" s="264">
        <v>135.315</v>
      </c>
      <c r="I102" s="265"/>
      <c r="J102" s="261"/>
      <c r="K102" s="261"/>
      <c r="L102" s="266"/>
      <c r="M102" s="267"/>
      <c r="N102" s="268"/>
      <c r="O102" s="268"/>
      <c r="P102" s="268"/>
      <c r="Q102" s="268"/>
      <c r="R102" s="268"/>
      <c r="S102" s="268"/>
      <c r="T102" s="269"/>
      <c r="AT102" s="270" t="s">
        <v>151</v>
      </c>
      <c r="AU102" s="270" t="s">
        <v>82</v>
      </c>
      <c r="AV102" s="13" t="s">
        <v>82</v>
      </c>
      <c r="AW102" s="13" t="s">
        <v>37</v>
      </c>
      <c r="AX102" s="13" t="s">
        <v>80</v>
      </c>
      <c r="AY102" s="270" t="s">
        <v>139</v>
      </c>
    </row>
    <row r="103" s="1" customFormat="1" ht="38.25" customHeight="1">
      <c r="B103" s="46"/>
      <c r="C103" s="235" t="s">
        <v>140</v>
      </c>
      <c r="D103" s="235" t="s">
        <v>142</v>
      </c>
      <c r="E103" s="236" t="s">
        <v>280</v>
      </c>
      <c r="F103" s="237" t="s">
        <v>281</v>
      </c>
      <c r="G103" s="238" t="s">
        <v>220</v>
      </c>
      <c r="H103" s="239">
        <v>5</v>
      </c>
      <c r="I103" s="240"/>
      <c r="J103" s="241">
        <f>ROUND(I103*H103,2)</f>
        <v>0</v>
      </c>
      <c r="K103" s="237" t="s">
        <v>146</v>
      </c>
      <c r="L103" s="72"/>
      <c r="M103" s="242" t="s">
        <v>21</v>
      </c>
      <c r="N103" s="243" t="s">
        <v>44</v>
      </c>
      <c r="O103" s="47"/>
      <c r="P103" s="244">
        <f>O103*H103</f>
        <v>0</v>
      </c>
      <c r="Q103" s="244">
        <v>0</v>
      </c>
      <c r="R103" s="244">
        <f>Q103*H103</f>
        <v>0</v>
      </c>
      <c r="S103" s="244">
        <v>0</v>
      </c>
      <c r="T103" s="245">
        <f>S103*H103</f>
        <v>0</v>
      </c>
      <c r="AR103" s="24" t="s">
        <v>147</v>
      </c>
      <c r="AT103" s="24" t="s">
        <v>142</v>
      </c>
      <c r="AU103" s="24" t="s">
        <v>82</v>
      </c>
      <c r="AY103" s="24" t="s">
        <v>139</v>
      </c>
      <c r="BE103" s="246">
        <f>IF(N103="základní",J103,0)</f>
        <v>0</v>
      </c>
      <c r="BF103" s="246">
        <f>IF(N103="snížená",J103,0)</f>
        <v>0</v>
      </c>
      <c r="BG103" s="246">
        <f>IF(N103="zákl. přenesená",J103,0)</f>
        <v>0</v>
      </c>
      <c r="BH103" s="246">
        <f>IF(N103="sníž. přenesená",J103,0)</f>
        <v>0</v>
      </c>
      <c r="BI103" s="246">
        <f>IF(N103="nulová",J103,0)</f>
        <v>0</v>
      </c>
      <c r="BJ103" s="24" t="s">
        <v>80</v>
      </c>
      <c r="BK103" s="246">
        <f>ROUND(I103*H103,2)</f>
        <v>0</v>
      </c>
      <c r="BL103" s="24" t="s">
        <v>147</v>
      </c>
      <c r="BM103" s="24" t="s">
        <v>282</v>
      </c>
    </row>
    <row r="104" s="1" customFormat="1">
      <c r="B104" s="46"/>
      <c r="C104" s="74"/>
      <c r="D104" s="247" t="s">
        <v>149</v>
      </c>
      <c r="E104" s="74"/>
      <c r="F104" s="248" t="s">
        <v>277</v>
      </c>
      <c r="G104" s="74"/>
      <c r="H104" s="74"/>
      <c r="I104" s="203"/>
      <c r="J104" s="74"/>
      <c r="K104" s="74"/>
      <c r="L104" s="72"/>
      <c r="M104" s="249"/>
      <c r="N104" s="47"/>
      <c r="O104" s="47"/>
      <c r="P104" s="47"/>
      <c r="Q104" s="47"/>
      <c r="R104" s="47"/>
      <c r="S104" s="47"/>
      <c r="T104" s="95"/>
      <c r="AT104" s="24" t="s">
        <v>149</v>
      </c>
      <c r="AU104" s="24" t="s">
        <v>82</v>
      </c>
    </row>
    <row r="105" s="13" customFormat="1">
      <c r="B105" s="260"/>
      <c r="C105" s="261"/>
      <c r="D105" s="247" t="s">
        <v>151</v>
      </c>
      <c r="E105" s="262" t="s">
        <v>21</v>
      </c>
      <c r="F105" s="263" t="s">
        <v>140</v>
      </c>
      <c r="G105" s="261"/>
      <c r="H105" s="264">
        <v>5</v>
      </c>
      <c r="I105" s="265"/>
      <c r="J105" s="261"/>
      <c r="K105" s="261"/>
      <c r="L105" s="266"/>
      <c r="M105" s="267"/>
      <c r="N105" s="268"/>
      <c r="O105" s="268"/>
      <c r="P105" s="268"/>
      <c r="Q105" s="268"/>
      <c r="R105" s="268"/>
      <c r="S105" s="268"/>
      <c r="T105" s="269"/>
      <c r="AT105" s="270" t="s">
        <v>151</v>
      </c>
      <c r="AU105" s="270" t="s">
        <v>82</v>
      </c>
      <c r="AV105" s="13" t="s">
        <v>82</v>
      </c>
      <c r="AW105" s="13" t="s">
        <v>37</v>
      </c>
      <c r="AX105" s="13" t="s">
        <v>80</v>
      </c>
      <c r="AY105" s="270" t="s">
        <v>139</v>
      </c>
    </row>
    <row r="106" s="1" customFormat="1" ht="25.5" customHeight="1">
      <c r="B106" s="46"/>
      <c r="C106" s="235" t="s">
        <v>181</v>
      </c>
      <c r="D106" s="235" t="s">
        <v>142</v>
      </c>
      <c r="E106" s="236" t="s">
        <v>283</v>
      </c>
      <c r="F106" s="237" t="s">
        <v>284</v>
      </c>
      <c r="G106" s="238" t="s">
        <v>220</v>
      </c>
      <c r="H106" s="239">
        <v>38</v>
      </c>
      <c r="I106" s="240"/>
      <c r="J106" s="241">
        <f>ROUND(I106*H106,2)</f>
        <v>0</v>
      </c>
      <c r="K106" s="237" t="s">
        <v>146</v>
      </c>
      <c r="L106" s="72"/>
      <c r="M106" s="242" t="s">
        <v>21</v>
      </c>
      <c r="N106" s="243" t="s">
        <v>44</v>
      </c>
      <c r="O106" s="47"/>
      <c r="P106" s="244">
        <f>O106*H106</f>
        <v>0</v>
      </c>
      <c r="Q106" s="244">
        <v>0</v>
      </c>
      <c r="R106" s="244">
        <f>Q106*H106</f>
        <v>0</v>
      </c>
      <c r="S106" s="244">
        <v>0</v>
      </c>
      <c r="T106" s="245">
        <f>S106*H106</f>
        <v>0</v>
      </c>
      <c r="AR106" s="24" t="s">
        <v>147</v>
      </c>
      <c r="AT106" s="24" t="s">
        <v>142</v>
      </c>
      <c r="AU106" s="24" t="s">
        <v>82</v>
      </c>
      <c r="AY106" s="24" t="s">
        <v>139</v>
      </c>
      <c r="BE106" s="246">
        <f>IF(N106="základní",J106,0)</f>
        <v>0</v>
      </c>
      <c r="BF106" s="246">
        <f>IF(N106="snížená",J106,0)</f>
        <v>0</v>
      </c>
      <c r="BG106" s="246">
        <f>IF(N106="zákl. přenesená",J106,0)</f>
        <v>0</v>
      </c>
      <c r="BH106" s="246">
        <f>IF(N106="sníž. přenesená",J106,0)</f>
        <v>0</v>
      </c>
      <c r="BI106" s="246">
        <f>IF(N106="nulová",J106,0)</f>
        <v>0</v>
      </c>
      <c r="BJ106" s="24" t="s">
        <v>80</v>
      </c>
      <c r="BK106" s="246">
        <f>ROUND(I106*H106,2)</f>
        <v>0</v>
      </c>
      <c r="BL106" s="24" t="s">
        <v>147</v>
      </c>
      <c r="BM106" s="24" t="s">
        <v>285</v>
      </c>
    </row>
    <row r="107" s="1" customFormat="1">
      <c r="B107" s="46"/>
      <c r="C107" s="74"/>
      <c r="D107" s="247" t="s">
        <v>149</v>
      </c>
      <c r="E107" s="74"/>
      <c r="F107" s="248" t="s">
        <v>277</v>
      </c>
      <c r="G107" s="74"/>
      <c r="H107" s="74"/>
      <c r="I107" s="203"/>
      <c r="J107" s="74"/>
      <c r="K107" s="74"/>
      <c r="L107" s="72"/>
      <c r="M107" s="249"/>
      <c r="N107" s="47"/>
      <c r="O107" s="47"/>
      <c r="P107" s="47"/>
      <c r="Q107" s="47"/>
      <c r="R107" s="47"/>
      <c r="S107" s="47"/>
      <c r="T107" s="95"/>
      <c r="AT107" s="24" t="s">
        <v>149</v>
      </c>
      <c r="AU107" s="24" t="s">
        <v>82</v>
      </c>
    </row>
    <row r="108" s="13" customFormat="1">
      <c r="B108" s="260"/>
      <c r="C108" s="261"/>
      <c r="D108" s="247" t="s">
        <v>151</v>
      </c>
      <c r="E108" s="262" t="s">
        <v>21</v>
      </c>
      <c r="F108" s="263" t="s">
        <v>286</v>
      </c>
      <c r="G108" s="261"/>
      <c r="H108" s="264">
        <v>38</v>
      </c>
      <c r="I108" s="265"/>
      <c r="J108" s="261"/>
      <c r="K108" s="261"/>
      <c r="L108" s="266"/>
      <c r="M108" s="267"/>
      <c r="N108" s="268"/>
      <c r="O108" s="268"/>
      <c r="P108" s="268"/>
      <c r="Q108" s="268"/>
      <c r="R108" s="268"/>
      <c r="S108" s="268"/>
      <c r="T108" s="269"/>
      <c r="AT108" s="270" t="s">
        <v>151</v>
      </c>
      <c r="AU108" s="270" t="s">
        <v>82</v>
      </c>
      <c r="AV108" s="13" t="s">
        <v>82</v>
      </c>
      <c r="AW108" s="13" t="s">
        <v>37</v>
      </c>
      <c r="AX108" s="13" t="s">
        <v>80</v>
      </c>
      <c r="AY108" s="270" t="s">
        <v>139</v>
      </c>
    </row>
    <row r="109" s="1" customFormat="1" ht="16.5" customHeight="1">
      <c r="B109" s="46"/>
      <c r="C109" s="282" t="s">
        <v>186</v>
      </c>
      <c r="D109" s="282" t="s">
        <v>199</v>
      </c>
      <c r="E109" s="283" t="s">
        <v>287</v>
      </c>
      <c r="F109" s="284" t="s">
        <v>288</v>
      </c>
      <c r="G109" s="285" t="s">
        <v>145</v>
      </c>
      <c r="H109" s="286">
        <v>725</v>
      </c>
      <c r="I109" s="287"/>
      <c r="J109" s="288">
        <f>ROUND(I109*H109,2)</f>
        <v>0</v>
      </c>
      <c r="K109" s="284" t="s">
        <v>146</v>
      </c>
      <c r="L109" s="289"/>
      <c r="M109" s="290" t="s">
        <v>21</v>
      </c>
      <c r="N109" s="291" t="s">
        <v>44</v>
      </c>
      <c r="O109" s="47"/>
      <c r="P109" s="244">
        <f>O109*H109</f>
        <v>0</v>
      </c>
      <c r="Q109" s="244">
        <v>0.14299999999999999</v>
      </c>
      <c r="R109" s="244">
        <f>Q109*H109</f>
        <v>103.675</v>
      </c>
      <c r="S109" s="244">
        <v>0</v>
      </c>
      <c r="T109" s="245">
        <f>S109*H109</f>
        <v>0</v>
      </c>
      <c r="AR109" s="24" t="s">
        <v>192</v>
      </c>
      <c r="AT109" s="24" t="s">
        <v>199</v>
      </c>
      <c r="AU109" s="24" t="s">
        <v>82</v>
      </c>
      <c r="AY109" s="24" t="s">
        <v>139</v>
      </c>
      <c r="BE109" s="246">
        <f>IF(N109="základní",J109,0)</f>
        <v>0</v>
      </c>
      <c r="BF109" s="246">
        <f>IF(N109="snížená",J109,0)</f>
        <v>0</v>
      </c>
      <c r="BG109" s="246">
        <f>IF(N109="zákl. přenesená",J109,0)</f>
        <v>0</v>
      </c>
      <c r="BH109" s="246">
        <f>IF(N109="sníž. přenesená",J109,0)</f>
        <v>0</v>
      </c>
      <c r="BI109" s="246">
        <f>IF(N109="nulová",J109,0)</f>
        <v>0</v>
      </c>
      <c r="BJ109" s="24" t="s">
        <v>80</v>
      </c>
      <c r="BK109" s="246">
        <f>ROUND(I109*H109,2)</f>
        <v>0</v>
      </c>
      <c r="BL109" s="24" t="s">
        <v>147</v>
      </c>
      <c r="BM109" s="24" t="s">
        <v>289</v>
      </c>
    </row>
    <row r="110" s="12" customFormat="1">
      <c r="B110" s="250"/>
      <c r="C110" s="251"/>
      <c r="D110" s="247" t="s">
        <v>151</v>
      </c>
      <c r="E110" s="252" t="s">
        <v>21</v>
      </c>
      <c r="F110" s="253" t="s">
        <v>290</v>
      </c>
      <c r="G110" s="251"/>
      <c r="H110" s="252" t="s">
        <v>21</v>
      </c>
      <c r="I110" s="254"/>
      <c r="J110" s="251"/>
      <c r="K110" s="251"/>
      <c r="L110" s="255"/>
      <c r="M110" s="256"/>
      <c r="N110" s="257"/>
      <c r="O110" s="257"/>
      <c r="P110" s="257"/>
      <c r="Q110" s="257"/>
      <c r="R110" s="257"/>
      <c r="S110" s="257"/>
      <c r="T110" s="258"/>
      <c r="AT110" s="259" t="s">
        <v>151</v>
      </c>
      <c r="AU110" s="259" t="s">
        <v>82</v>
      </c>
      <c r="AV110" s="12" t="s">
        <v>80</v>
      </c>
      <c r="AW110" s="12" t="s">
        <v>37</v>
      </c>
      <c r="AX110" s="12" t="s">
        <v>73</v>
      </c>
      <c r="AY110" s="259" t="s">
        <v>139</v>
      </c>
    </row>
    <row r="111" s="13" customFormat="1">
      <c r="B111" s="260"/>
      <c r="C111" s="261"/>
      <c r="D111" s="247" t="s">
        <v>151</v>
      </c>
      <c r="E111" s="262" t="s">
        <v>21</v>
      </c>
      <c r="F111" s="263" t="s">
        <v>291</v>
      </c>
      <c r="G111" s="261"/>
      <c r="H111" s="264">
        <v>725</v>
      </c>
      <c r="I111" s="265"/>
      <c r="J111" s="261"/>
      <c r="K111" s="261"/>
      <c r="L111" s="266"/>
      <c r="M111" s="267"/>
      <c r="N111" s="268"/>
      <c r="O111" s="268"/>
      <c r="P111" s="268"/>
      <c r="Q111" s="268"/>
      <c r="R111" s="268"/>
      <c r="S111" s="268"/>
      <c r="T111" s="269"/>
      <c r="AT111" s="270" t="s">
        <v>151</v>
      </c>
      <c r="AU111" s="270" t="s">
        <v>82</v>
      </c>
      <c r="AV111" s="13" t="s">
        <v>82</v>
      </c>
      <c r="AW111" s="13" t="s">
        <v>37</v>
      </c>
      <c r="AX111" s="13" t="s">
        <v>80</v>
      </c>
      <c r="AY111" s="270" t="s">
        <v>139</v>
      </c>
    </row>
    <row r="112" s="1" customFormat="1" ht="16.5" customHeight="1">
      <c r="B112" s="46"/>
      <c r="C112" s="282" t="s">
        <v>192</v>
      </c>
      <c r="D112" s="282" t="s">
        <v>199</v>
      </c>
      <c r="E112" s="283" t="s">
        <v>292</v>
      </c>
      <c r="F112" s="284" t="s">
        <v>293</v>
      </c>
      <c r="G112" s="285" t="s">
        <v>145</v>
      </c>
      <c r="H112" s="286">
        <v>2</v>
      </c>
      <c r="I112" s="287"/>
      <c r="J112" s="288">
        <f>ROUND(I112*H112,2)</f>
        <v>0</v>
      </c>
      <c r="K112" s="284" t="s">
        <v>146</v>
      </c>
      <c r="L112" s="289"/>
      <c r="M112" s="290" t="s">
        <v>21</v>
      </c>
      <c r="N112" s="291" t="s">
        <v>44</v>
      </c>
      <c r="O112" s="47"/>
      <c r="P112" s="244">
        <f>O112*H112</f>
        <v>0</v>
      </c>
      <c r="Q112" s="244">
        <v>0.14299999999999999</v>
      </c>
      <c r="R112" s="244">
        <f>Q112*H112</f>
        <v>0.28599999999999998</v>
      </c>
      <c r="S112" s="244">
        <v>0</v>
      </c>
      <c r="T112" s="245">
        <f>S112*H112</f>
        <v>0</v>
      </c>
      <c r="AR112" s="24" t="s">
        <v>192</v>
      </c>
      <c r="AT112" s="24" t="s">
        <v>199</v>
      </c>
      <c r="AU112" s="24" t="s">
        <v>82</v>
      </c>
      <c r="AY112" s="24" t="s">
        <v>139</v>
      </c>
      <c r="BE112" s="246">
        <f>IF(N112="základní",J112,0)</f>
        <v>0</v>
      </c>
      <c r="BF112" s="246">
        <f>IF(N112="snížená",J112,0)</f>
        <v>0</v>
      </c>
      <c r="BG112" s="246">
        <f>IF(N112="zákl. přenesená",J112,0)</f>
        <v>0</v>
      </c>
      <c r="BH112" s="246">
        <f>IF(N112="sníž. přenesená",J112,0)</f>
        <v>0</v>
      </c>
      <c r="BI112" s="246">
        <f>IF(N112="nulová",J112,0)</f>
        <v>0</v>
      </c>
      <c r="BJ112" s="24" t="s">
        <v>80</v>
      </c>
      <c r="BK112" s="246">
        <f>ROUND(I112*H112,2)</f>
        <v>0</v>
      </c>
      <c r="BL112" s="24" t="s">
        <v>147</v>
      </c>
      <c r="BM112" s="24" t="s">
        <v>294</v>
      </c>
    </row>
    <row r="113" s="12" customFormat="1">
      <c r="B113" s="250"/>
      <c r="C113" s="251"/>
      <c r="D113" s="247" t="s">
        <v>151</v>
      </c>
      <c r="E113" s="252" t="s">
        <v>21</v>
      </c>
      <c r="F113" s="253" t="s">
        <v>290</v>
      </c>
      <c r="G113" s="251"/>
      <c r="H113" s="252" t="s">
        <v>21</v>
      </c>
      <c r="I113" s="254"/>
      <c r="J113" s="251"/>
      <c r="K113" s="251"/>
      <c r="L113" s="255"/>
      <c r="M113" s="256"/>
      <c r="N113" s="257"/>
      <c r="O113" s="257"/>
      <c r="P113" s="257"/>
      <c r="Q113" s="257"/>
      <c r="R113" s="257"/>
      <c r="S113" s="257"/>
      <c r="T113" s="258"/>
      <c r="AT113" s="259" t="s">
        <v>151</v>
      </c>
      <c r="AU113" s="259" t="s">
        <v>82</v>
      </c>
      <c r="AV113" s="12" t="s">
        <v>80</v>
      </c>
      <c r="AW113" s="12" t="s">
        <v>37</v>
      </c>
      <c r="AX113" s="12" t="s">
        <v>73</v>
      </c>
      <c r="AY113" s="259" t="s">
        <v>139</v>
      </c>
    </row>
    <row r="114" s="13" customFormat="1">
      <c r="B114" s="260"/>
      <c r="C114" s="261"/>
      <c r="D114" s="247" t="s">
        <v>151</v>
      </c>
      <c r="E114" s="262" t="s">
        <v>21</v>
      </c>
      <c r="F114" s="263" t="s">
        <v>82</v>
      </c>
      <c r="G114" s="261"/>
      <c r="H114" s="264">
        <v>2</v>
      </c>
      <c r="I114" s="265"/>
      <c r="J114" s="261"/>
      <c r="K114" s="261"/>
      <c r="L114" s="266"/>
      <c r="M114" s="267"/>
      <c r="N114" s="268"/>
      <c r="O114" s="268"/>
      <c r="P114" s="268"/>
      <c r="Q114" s="268"/>
      <c r="R114" s="268"/>
      <c r="S114" s="268"/>
      <c r="T114" s="269"/>
      <c r="AT114" s="270" t="s">
        <v>151</v>
      </c>
      <c r="AU114" s="270" t="s">
        <v>82</v>
      </c>
      <c r="AV114" s="13" t="s">
        <v>82</v>
      </c>
      <c r="AW114" s="13" t="s">
        <v>37</v>
      </c>
      <c r="AX114" s="13" t="s">
        <v>80</v>
      </c>
      <c r="AY114" s="270" t="s">
        <v>139</v>
      </c>
    </row>
    <row r="115" s="1" customFormat="1" ht="16.5" customHeight="1">
      <c r="B115" s="46"/>
      <c r="C115" s="282" t="s">
        <v>198</v>
      </c>
      <c r="D115" s="282" t="s">
        <v>199</v>
      </c>
      <c r="E115" s="283" t="s">
        <v>295</v>
      </c>
      <c r="F115" s="284" t="s">
        <v>296</v>
      </c>
      <c r="G115" s="285" t="s">
        <v>145</v>
      </c>
      <c r="H115" s="286">
        <v>8</v>
      </c>
      <c r="I115" s="287"/>
      <c r="J115" s="288">
        <f>ROUND(I115*H115,2)</f>
        <v>0</v>
      </c>
      <c r="K115" s="284" t="s">
        <v>146</v>
      </c>
      <c r="L115" s="289"/>
      <c r="M115" s="290" t="s">
        <v>21</v>
      </c>
      <c r="N115" s="291" t="s">
        <v>44</v>
      </c>
      <c r="O115" s="47"/>
      <c r="P115" s="244">
        <f>O115*H115</f>
        <v>0</v>
      </c>
      <c r="Q115" s="244">
        <v>0.14299999999999999</v>
      </c>
      <c r="R115" s="244">
        <f>Q115*H115</f>
        <v>1.1439999999999999</v>
      </c>
      <c r="S115" s="244">
        <v>0</v>
      </c>
      <c r="T115" s="245">
        <f>S115*H115</f>
        <v>0</v>
      </c>
      <c r="AR115" s="24" t="s">
        <v>192</v>
      </c>
      <c r="AT115" s="24" t="s">
        <v>199</v>
      </c>
      <c r="AU115" s="24" t="s">
        <v>82</v>
      </c>
      <c r="AY115" s="24" t="s">
        <v>139</v>
      </c>
      <c r="BE115" s="246">
        <f>IF(N115="základní",J115,0)</f>
        <v>0</v>
      </c>
      <c r="BF115" s="246">
        <f>IF(N115="snížená",J115,0)</f>
        <v>0</v>
      </c>
      <c r="BG115" s="246">
        <f>IF(N115="zákl. přenesená",J115,0)</f>
        <v>0</v>
      </c>
      <c r="BH115" s="246">
        <f>IF(N115="sníž. přenesená",J115,0)</f>
        <v>0</v>
      </c>
      <c r="BI115" s="246">
        <f>IF(N115="nulová",J115,0)</f>
        <v>0</v>
      </c>
      <c r="BJ115" s="24" t="s">
        <v>80</v>
      </c>
      <c r="BK115" s="246">
        <f>ROUND(I115*H115,2)</f>
        <v>0</v>
      </c>
      <c r="BL115" s="24" t="s">
        <v>147</v>
      </c>
      <c r="BM115" s="24" t="s">
        <v>297</v>
      </c>
    </row>
    <row r="116" s="12" customFormat="1">
      <c r="B116" s="250"/>
      <c r="C116" s="251"/>
      <c r="D116" s="247" t="s">
        <v>151</v>
      </c>
      <c r="E116" s="252" t="s">
        <v>21</v>
      </c>
      <c r="F116" s="253" t="s">
        <v>298</v>
      </c>
      <c r="G116" s="251"/>
      <c r="H116" s="252" t="s">
        <v>21</v>
      </c>
      <c r="I116" s="254"/>
      <c r="J116" s="251"/>
      <c r="K116" s="251"/>
      <c r="L116" s="255"/>
      <c r="M116" s="256"/>
      <c r="N116" s="257"/>
      <c r="O116" s="257"/>
      <c r="P116" s="257"/>
      <c r="Q116" s="257"/>
      <c r="R116" s="257"/>
      <c r="S116" s="257"/>
      <c r="T116" s="258"/>
      <c r="AT116" s="259" t="s">
        <v>151</v>
      </c>
      <c r="AU116" s="259" t="s">
        <v>82</v>
      </c>
      <c r="AV116" s="12" t="s">
        <v>80</v>
      </c>
      <c r="AW116" s="12" t="s">
        <v>37</v>
      </c>
      <c r="AX116" s="12" t="s">
        <v>73</v>
      </c>
      <c r="AY116" s="259" t="s">
        <v>139</v>
      </c>
    </row>
    <row r="117" s="13" customFormat="1">
      <c r="B117" s="260"/>
      <c r="C117" s="261"/>
      <c r="D117" s="247" t="s">
        <v>151</v>
      </c>
      <c r="E117" s="262" t="s">
        <v>21</v>
      </c>
      <c r="F117" s="263" t="s">
        <v>192</v>
      </c>
      <c r="G117" s="261"/>
      <c r="H117" s="264">
        <v>8</v>
      </c>
      <c r="I117" s="265"/>
      <c r="J117" s="261"/>
      <c r="K117" s="261"/>
      <c r="L117" s="266"/>
      <c r="M117" s="267"/>
      <c r="N117" s="268"/>
      <c r="O117" s="268"/>
      <c r="P117" s="268"/>
      <c r="Q117" s="268"/>
      <c r="R117" s="268"/>
      <c r="S117" s="268"/>
      <c r="T117" s="269"/>
      <c r="AT117" s="270" t="s">
        <v>151</v>
      </c>
      <c r="AU117" s="270" t="s">
        <v>82</v>
      </c>
      <c r="AV117" s="13" t="s">
        <v>82</v>
      </c>
      <c r="AW117" s="13" t="s">
        <v>37</v>
      </c>
      <c r="AX117" s="13" t="s">
        <v>80</v>
      </c>
      <c r="AY117" s="270" t="s">
        <v>139</v>
      </c>
    </row>
    <row r="118" s="1" customFormat="1" ht="89.25" customHeight="1">
      <c r="B118" s="46"/>
      <c r="C118" s="235" t="s">
        <v>203</v>
      </c>
      <c r="D118" s="235" t="s">
        <v>142</v>
      </c>
      <c r="E118" s="236" t="s">
        <v>299</v>
      </c>
      <c r="F118" s="237" t="s">
        <v>300</v>
      </c>
      <c r="G118" s="238" t="s">
        <v>213</v>
      </c>
      <c r="H118" s="239">
        <v>624.24000000000001</v>
      </c>
      <c r="I118" s="240"/>
      <c r="J118" s="241">
        <f>ROUND(I118*H118,2)</f>
        <v>0</v>
      </c>
      <c r="K118" s="237" t="s">
        <v>146</v>
      </c>
      <c r="L118" s="72"/>
      <c r="M118" s="242" t="s">
        <v>21</v>
      </c>
      <c r="N118" s="243" t="s">
        <v>44</v>
      </c>
      <c r="O118" s="47"/>
      <c r="P118" s="244">
        <f>O118*H118</f>
        <v>0</v>
      </c>
      <c r="Q118" s="244">
        <v>0</v>
      </c>
      <c r="R118" s="244">
        <f>Q118*H118</f>
        <v>0</v>
      </c>
      <c r="S118" s="244">
        <v>0</v>
      </c>
      <c r="T118" s="245">
        <f>S118*H118</f>
        <v>0</v>
      </c>
      <c r="AR118" s="24" t="s">
        <v>147</v>
      </c>
      <c r="AT118" s="24" t="s">
        <v>142</v>
      </c>
      <c r="AU118" s="24" t="s">
        <v>82</v>
      </c>
      <c r="AY118" s="24" t="s">
        <v>139</v>
      </c>
      <c r="BE118" s="246">
        <f>IF(N118="základní",J118,0)</f>
        <v>0</v>
      </c>
      <c r="BF118" s="246">
        <f>IF(N118="snížená",J118,0)</f>
        <v>0</v>
      </c>
      <c r="BG118" s="246">
        <f>IF(N118="zákl. přenesená",J118,0)</f>
        <v>0</v>
      </c>
      <c r="BH118" s="246">
        <f>IF(N118="sníž. přenesená",J118,0)</f>
        <v>0</v>
      </c>
      <c r="BI118" s="246">
        <f>IF(N118="nulová",J118,0)</f>
        <v>0</v>
      </c>
      <c r="BJ118" s="24" t="s">
        <v>80</v>
      </c>
      <c r="BK118" s="246">
        <f>ROUND(I118*H118,2)</f>
        <v>0</v>
      </c>
      <c r="BL118" s="24" t="s">
        <v>147</v>
      </c>
      <c r="BM118" s="24" t="s">
        <v>301</v>
      </c>
    </row>
    <row r="119" s="1" customFormat="1">
      <c r="B119" s="46"/>
      <c r="C119" s="74"/>
      <c r="D119" s="247" t="s">
        <v>149</v>
      </c>
      <c r="E119" s="74"/>
      <c r="F119" s="248" t="s">
        <v>302</v>
      </c>
      <c r="G119" s="74"/>
      <c r="H119" s="74"/>
      <c r="I119" s="203"/>
      <c r="J119" s="74"/>
      <c r="K119" s="74"/>
      <c r="L119" s="72"/>
      <c r="M119" s="249"/>
      <c r="N119" s="47"/>
      <c r="O119" s="47"/>
      <c r="P119" s="47"/>
      <c r="Q119" s="47"/>
      <c r="R119" s="47"/>
      <c r="S119" s="47"/>
      <c r="T119" s="95"/>
      <c r="AT119" s="24" t="s">
        <v>149</v>
      </c>
      <c r="AU119" s="24" t="s">
        <v>82</v>
      </c>
    </row>
    <row r="120" s="13" customFormat="1">
      <c r="B120" s="260"/>
      <c r="C120" s="261"/>
      <c r="D120" s="247" t="s">
        <v>151</v>
      </c>
      <c r="E120" s="262" t="s">
        <v>21</v>
      </c>
      <c r="F120" s="263" t="s">
        <v>303</v>
      </c>
      <c r="G120" s="261"/>
      <c r="H120" s="264">
        <v>624.24000000000001</v>
      </c>
      <c r="I120" s="265"/>
      <c r="J120" s="261"/>
      <c r="K120" s="261"/>
      <c r="L120" s="266"/>
      <c r="M120" s="267"/>
      <c r="N120" s="268"/>
      <c r="O120" s="268"/>
      <c r="P120" s="268"/>
      <c r="Q120" s="268"/>
      <c r="R120" s="268"/>
      <c r="S120" s="268"/>
      <c r="T120" s="269"/>
      <c r="AT120" s="270" t="s">
        <v>151</v>
      </c>
      <c r="AU120" s="270" t="s">
        <v>82</v>
      </c>
      <c r="AV120" s="13" t="s">
        <v>82</v>
      </c>
      <c r="AW120" s="13" t="s">
        <v>37</v>
      </c>
      <c r="AX120" s="13" t="s">
        <v>80</v>
      </c>
      <c r="AY120" s="270" t="s">
        <v>139</v>
      </c>
    </row>
    <row r="121" s="1" customFormat="1" ht="51" customHeight="1">
      <c r="B121" s="46"/>
      <c r="C121" s="235" t="s">
        <v>210</v>
      </c>
      <c r="D121" s="235" t="s">
        <v>142</v>
      </c>
      <c r="E121" s="236" t="s">
        <v>304</v>
      </c>
      <c r="F121" s="237" t="s">
        <v>305</v>
      </c>
      <c r="G121" s="238" t="s">
        <v>213</v>
      </c>
      <c r="H121" s="239">
        <v>660</v>
      </c>
      <c r="I121" s="240"/>
      <c r="J121" s="241">
        <f>ROUND(I121*H121,2)</f>
        <v>0</v>
      </c>
      <c r="K121" s="237" t="s">
        <v>146</v>
      </c>
      <c r="L121" s="72"/>
      <c r="M121" s="242" t="s">
        <v>21</v>
      </c>
      <c r="N121" s="243" t="s">
        <v>44</v>
      </c>
      <c r="O121" s="47"/>
      <c r="P121" s="244">
        <f>O121*H121</f>
        <v>0</v>
      </c>
      <c r="Q121" s="244">
        <v>0</v>
      </c>
      <c r="R121" s="244">
        <f>Q121*H121</f>
        <v>0</v>
      </c>
      <c r="S121" s="244">
        <v>0</v>
      </c>
      <c r="T121" s="245">
        <f>S121*H121</f>
        <v>0</v>
      </c>
      <c r="AR121" s="24" t="s">
        <v>147</v>
      </c>
      <c r="AT121" s="24" t="s">
        <v>142</v>
      </c>
      <c r="AU121" s="24" t="s">
        <v>82</v>
      </c>
      <c r="AY121" s="24" t="s">
        <v>139</v>
      </c>
      <c r="BE121" s="246">
        <f>IF(N121="základní",J121,0)</f>
        <v>0</v>
      </c>
      <c r="BF121" s="246">
        <f>IF(N121="snížená",J121,0)</f>
        <v>0</v>
      </c>
      <c r="BG121" s="246">
        <f>IF(N121="zákl. přenesená",J121,0)</f>
        <v>0</v>
      </c>
      <c r="BH121" s="246">
        <f>IF(N121="sníž. přenesená",J121,0)</f>
        <v>0</v>
      </c>
      <c r="BI121" s="246">
        <f>IF(N121="nulová",J121,0)</f>
        <v>0</v>
      </c>
      <c r="BJ121" s="24" t="s">
        <v>80</v>
      </c>
      <c r="BK121" s="246">
        <f>ROUND(I121*H121,2)</f>
        <v>0</v>
      </c>
      <c r="BL121" s="24" t="s">
        <v>147</v>
      </c>
      <c r="BM121" s="24" t="s">
        <v>306</v>
      </c>
    </row>
    <row r="122" s="1" customFormat="1">
      <c r="B122" s="46"/>
      <c r="C122" s="74"/>
      <c r="D122" s="247" t="s">
        <v>149</v>
      </c>
      <c r="E122" s="74"/>
      <c r="F122" s="248" t="s">
        <v>215</v>
      </c>
      <c r="G122" s="74"/>
      <c r="H122" s="74"/>
      <c r="I122" s="203"/>
      <c r="J122" s="74"/>
      <c r="K122" s="74"/>
      <c r="L122" s="72"/>
      <c r="M122" s="249"/>
      <c r="N122" s="47"/>
      <c r="O122" s="47"/>
      <c r="P122" s="47"/>
      <c r="Q122" s="47"/>
      <c r="R122" s="47"/>
      <c r="S122" s="47"/>
      <c r="T122" s="95"/>
      <c r="AT122" s="24" t="s">
        <v>149</v>
      </c>
      <c r="AU122" s="24" t="s">
        <v>82</v>
      </c>
    </row>
    <row r="123" s="12" customFormat="1">
      <c r="B123" s="250"/>
      <c r="C123" s="251"/>
      <c r="D123" s="247" t="s">
        <v>151</v>
      </c>
      <c r="E123" s="252" t="s">
        <v>21</v>
      </c>
      <c r="F123" s="253" t="s">
        <v>307</v>
      </c>
      <c r="G123" s="251"/>
      <c r="H123" s="252" t="s">
        <v>21</v>
      </c>
      <c r="I123" s="254"/>
      <c r="J123" s="251"/>
      <c r="K123" s="251"/>
      <c r="L123" s="255"/>
      <c r="M123" s="256"/>
      <c r="N123" s="257"/>
      <c r="O123" s="257"/>
      <c r="P123" s="257"/>
      <c r="Q123" s="257"/>
      <c r="R123" s="257"/>
      <c r="S123" s="257"/>
      <c r="T123" s="258"/>
      <c r="AT123" s="259" t="s">
        <v>151</v>
      </c>
      <c r="AU123" s="259" t="s">
        <v>82</v>
      </c>
      <c r="AV123" s="12" t="s">
        <v>80</v>
      </c>
      <c r="AW123" s="12" t="s">
        <v>37</v>
      </c>
      <c r="AX123" s="12" t="s">
        <v>73</v>
      </c>
      <c r="AY123" s="259" t="s">
        <v>139</v>
      </c>
    </row>
    <row r="124" s="13" customFormat="1">
      <c r="B124" s="260"/>
      <c r="C124" s="261"/>
      <c r="D124" s="247" t="s">
        <v>151</v>
      </c>
      <c r="E124" s="262" t="s">
        <v>21</v>
      </c>
      <c r="F124" s="263" t="s">
        <v>308</v>
      </c>
      <c r="G124" s="261"/>
      <c r="H124" s="264">
        <v>477.36000000000001</v>
      </c>
      <c r="I124" s="265"/>
      <c r="J124" s="261"/>
      <c r="K124" s="261"/>
      <c r="L124" s="266"/>
      <c r="M124" s="267"/>
      <c r="N124" s="268"/>
      <c r="O124" s="268"/>
      <c r="P124" s="268"/>
      <c r="Q124" s="268"/>
      <c r="R124" s="268"/>
      <c r="S124" s="268"/>
      <c r="T124" s="269"/>
      <c r="AT124" s="270" t="s">
        <v>151</v>
      </c>
      <c r="AU124" s="270" t="s">
        <v>82</v>
      </c>
      <c r="AV124" s="13" t="s">
        <v>82</v>
      </c>
      <c r="AW124" s="13" t="s">
        <v>37</v>
      </c>
      <c r="AX124" s="13" t="s">
        <v>73</v>
      </c>
      <c r="AY124" s="270" t="s">
        <v>139</v>
      </c>
    </row>
    <row r="125" s="12" customFormat="1">
      <c r="B125" s="250"/>
      <c r="C125" s="251"/>
      <c r="D125" s="247" t="s">
        <v>151</v>
      </c>
      <c r="E125" s="252" t="s">
        <v>21</v>
      </c>
      <c r="F125" s="253" t="s">
        <v>309</v>
      </c>
      <c r="G125" s="251"/>
      <c r="H125" s="252" t="s">
        <v>21</v>
      </c>
      <c r="I125" s="254"/>
      <c r="J125" s="251"/>
      <c r="K125" s="251"/>
      <c r="L125" s="255"/>
      <c r="M125" s="256"/>
      <c r="N125" s="257"/>
      <c r="O125" s="257"/>
      <c r="P125" s="257"/>
      <c r="Q125" s="257"/>
      <c r="R125" s="257"/>
      <c r="S125" s="257"/>
      <c r="T125" s="258"/>
      <c r="AT125" s="259" t="s">
        <v>151</v>
      </c>
      <c r="AU125" s="259" t="s">
        <v>82</v>
      </c>
      <c r="AV125" s="12" t="s">
        <v>80</v>
      </c>
      <c r="AW125" s="12" t="s">
        <v>37</v>
      </c>
      <c r="AX125" s="12" t="s">
        <v>73</v>
      </c>
      <c r="AY125" s="259" t="s">
        <v>139</v>
      </c>
    </row>
    <row r="126" s="13" customFormat="1">
      <c r="B126" s="260"/>
      <c r="C126" s="261"/>
      <c r="D126" s="247" t="s">
        <v>151</v>
      </c>
      <c r="E126" s="262" t="s">
        <v>21</v>
      </c>
      <c r="F126" s="263" t="s">
        <v>310</v>
      </c>
      <c r="G126" s="261"/>
      <c r="H126" s="264">
        <v>182.63999999999999</v>
      </c>
      <c r="I126" s="265"/>
      <c r="J126" s="261"/>
      <c r="K126" s="261"/>
      <c r="L126" s="266"/>
      <c r="M126" s="267"/>
      <c r="N126" s="268"/>
      <c r="O126" s="268"/>
      <c r="P126" s="268"/>
      <c r="Q126" s="268"/>
      <c r="R126" s="268"/>
      <c r="S126" s="268"/>
      <c r="T126" s="269"/>
      <c r="AT126" s="270" t="s">
        <v>151</v>
      </c>
      <c r="AU126" s="270" t="s">
        <v>82</v>
      </c>
      <c r="AV126" s="13" t="s">
        <v>82</v>
      </c>
      <c r="AW126" s="13" t="s">
        <v>37</v>
      </c>
      <c r="AX126" s="13" t="s">
        <v>73</v>
      </c>
      <c r="AY126" s="270" t="s">
        <v>139</v>
      </c>
    </row>
    <row r="127" s="14" customFormat="1">
      <c r="B127" s="271"/>
      <c r="C127" s="272"/>
      <c r="D127" s="247" t="s">
        <v>151</v>
      </c>
      <c r="E127" s="273" t="s">
        <v>21</v>
      </c>
      <c r="F127" s="274" t="s">
        <v>154</v>
      </c>
      <c r="G127" s="272"/>
      <c r="H127" s="275">
        <v>660</v>
      </c>
      <c r="I127" s="276"/>
      <c r="J127" s="272"/>
      <c r="K127" s="272"/>
      <c r="L127" s="277"/>
      <c r="M127" s="278"/>
      <c r="N127" s="279"/>
      <c r="O127" s="279"/>
      <c r="P127" s="279"/>
      <c r="Q127" s="279"/>
      <c r="R127" s="279"/>
      <c r="S127" s="279"/>
      <c r="T127" s="280"/>
      <c r="AT127" s="281" t="s">
        <v>151</v>
      </c>
      <c r="AU127" s="281" t="s">
        <v>82</v>
      </c>
      <c r="AV127" s="14" t="s">
        <v>147</v>
      </c>
      <c r="AW127" s="14" t="s">
        <v>37</v>
      </c>
      <c r="AX127" s="14" t="s">
        <v>80</v>
      </c>
      <c r="AY127" s="281" t="s">
        <v>139</v>
      </c>
    </row>
    <row r="128" s="1" customFormat="1" ht="16.5" customHeight="1">
      <c r="B128" s="46"/>
      <c r="C128" s="282" t="s">
        <v>217</v>
      </c>
      <c r="D128" s="282" t="s">
        <v>199</v>
      </c>
      <c r="E128" s="283" t="s">
        <v>218</v>
      </c>
      <c r="F128" s="284" t="s">
        <v>219</v>
      </c>
      <c r="G128" s="285" t="s">
        <v>220</v>
      </c>
      <c r="H128" s="286">
        <v>1056</v>
      </c>
      <c r="I128" s="287"/>
      <c r="J128" s="288">
        <f>ROUND(I128*H128,2)</f>
        <v>0</v>
      </c>
      <c r="K128" s="284" t="s">
        <v>146</v>
      </c>
      <c r="L128" s="289"/>
      <c r="M128" s="290" t="s">
        <v>21</v>
      </c>
      <c r="N128" s="291" t="s">
        <v>44</v>
      </c>
      <c r="O128" s="47"/>
      <c r="P128" s="244">
        <f>O128*H128</f>
        <v>0</v>
      </c>
      <c r="Q128" s="244">
        <v>1</v>
      </c>
      <c r="R128" s="244">
        <f>Q128*H128</f>
        <v>1056</v>
      </c>
      <c r="S128" s="244">
        <v>0</v>
      </c>
      <c r="T128" s="245">
        <f>S128*H128</f>
        <v>0</v>
      </c>
      <c r="AR128" s="24" t="s">
        <v>192</v>
      </c>
      <c r="AT128" s="24" t="s">
        <v>199</v>
      </c>
      <c r="AU128" s="24" t="s">
        <v>82</v>
      </c>
      <c r="AY128" s="24" t="s">
        <v>139</v>
      </c>
      <c r="BE128" s="246">
        <f>IF(N128="základní",J128,0)</f>
        <v>0</v>
      </c>
      <c r="BF128" s="246">
        <f>IF(N128="snížená",J128,0)</f>
        <v>0</v>
      </c>
      <c r="BG128" s="246">
        <f>IF(N128="zákl. přenesená",J128,0)</f>
        <v>0</v>
      </c>
      <c r="BH128" s="246">
        <f>IF(N128="sníž. přenesená",J128,0)</f>
        <v>0</v>
      </c>
      <c r="BI128" s="246">
        <f>IF(N128="nulová",J128,0)</f>
        <v>0</v>
      </c>
      <c r="BJ128" s="24" t="s">
        <v>80</v>
      </c>
      <c r="BK128" s="246">
        <f>ROUND(I128*H128,2)</f>
        <v>0</v>
      </c>
      <c r="BL128" s="24" t="s">
        <v>147</v>
      </c>
      <c r="BM128" s="24" t="s">
        <v>311</v>
      </c>
    </row>
    <row r="129" s="13" customFormat="1">
      <c r="B129" s="260"/>
      <c r="C129" s="261"/>
      <c r="D129" s="247" t="s">
        <v>151</v>
      </c>
      <c r="E129" s="262" t="s">
        <v>21</v>
      </c>
      <c r="F129" s="263" t="s">
        <v>312</v>
      </c>
      <c r="G129" s="261"/>
      <c r="H129" s="264">
        <v>1056</v>
      </c>
      <c r="I129" s="265"/>
      <c r="J129" s="261"/>
      <c r="K129" s="261"/>
      <c r="L129" s="266"/>
      <c r="M129" s="267"/>
      <c r="N129" s="268"/>
      <c r="O129" s="268"/>
      <c r="P129" s="268"/>
      <c r="Q129" s="268"/>
      <c r="R129" s="268"/>
      <c r="S129" s="268"/>
      <c r="T129" s="269"/>
      <c r="AT129" s="270" t="s">
        <v>151</v>
      </c>
      <c r="AU129" s="270" t="s">
        <v>82</v>
      </c>
      <c r="AV129" s="13" t="s">
        <v>82</v>
      </c>
      <c r="AW129" s="13" t="s">
        <v>37</v>
      </c>
      <c r="AX129" s="13" t="s">
        <v>80</v>
      </c>
      <c r="AY129" s="270" t="s">
        <v>139</v>
      </c>
    </row>
    <row r="130" s="1" customFormat="1" ht="153" customHeight="1">
      <c r="B130" s="46"/>
      <c r="C130" s="235" t="s">
        <v>223</v>
      </c>
      <c r="D130" s="235" t="s">
        <v>142</v>
      </c>
      <c r="E130" s="236" t="s">
        <v>313</v>
      </c>
      <c r="F130" s="237" t="s">
        <v>314</v>
      </c>
      <c r="G130" s="238" t="s">
        <v>220</v>
      </c>
      <c r="H130" s="239">
        <v>1056</v>
      </c>
      <c r="I130" s="240"/>
      <c r="J130" s="241">
        <f>ROUND(I130*H130,2)</f>
        <v>0</v>
      </c>
      <c r="K130" s="237" t="s">
        <v>146</v>
      </c>
      <c r="L130" s="72"/>
      <c r="M130" s="242" t="s">
        <v>21</v>
      </c>
      <c r="N130" s="243" t="s">
        <v>44</v>
      </c>
      <c r="O130" s="47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AR130" s="24" t="s">
        <v>147</v>
      </c>
      <c r="AT130" s="24" t="s">
        <v>142</v>
      </c>
      <c r="AU130" s="24" t="s">
        <v>82</v>
      </c>
      <c r="AY130" s="24" t="s">
        <v>139</v>
      </c>
      <c r="BE130" s="246">
        <f>IF(N130="základní",J130,0)</f>
        <v>0</v>
      </c>
      <c r="BF130" s="246">
        <f>IF(N130="snížená",J130,0)</f>
        <v>0</v>
      </c>
      <c r="BG130" s="246">
        <f>IF(N130="zákl. přenesená",J130,0)</f>
        <v>0</v>
      </c>
      <c r="BH130" s="246">
        <f>IF(N130="sníž. přenesená",J130,0)</f>
        <v>0</v>
      </c>
      <c r="BI130" s="246">
        <f>IF(N130="nulová",J130,0)</f>
        <v>0</v>
      </c>
      <c r="BJ130" s="24" t="s">
        <v>80</v>
      </c>
      <c r="BK130" s="246">
        <f>ROUND(I130*H130,2)</f>
        <v>0</v>
      </c>
      <c r="BL130" s="24" t="s">
        <v>147</v>
      </c>
      <c r="BM130" s="24" t="s">
        <v>315</v>
      </c>
    </row>
    <row r="131" s="1" customFormat="1">
      <c r="B131" s="46"/>
      <c r="C131" s="74"/>
      <c r="D131" s="247" t="s">
        <v>149</v>
      </c>
      <c r="E131" s="74"/>
      <c r="F131" s="248" t="s">
        <v>227</v>
      </c>
      <c r="G131" s="74"/>
      <c r="H131" s="74"/>
      <c r="I131" s="203"/>
      <c r="J131" s="74"/>
      <c r="K131" s="74"/>
      <c r="L131" s="72"/>
      <c r="M131" s="249"/>
      <c r="N131" s="47"/>
      <c r="O131" s="47"/>
      <c r="P131" s="47"/>
      <c r="Q131" s="47"/>
      <c r="R131" s="47"/>
      <c r="S131" s="47"/>
      <c r="T131" s="95"/>
      <c r="AT131" s="24" t="s">
        <v>149</v>
      </c>
      <c r="AU131" s="24" t="s">
        <v>82</v>
      </c>
    </row>
    <row r="132" s="12" customFormat="1">
      <c r="B132" s="250"/>
      <c r="C132" s="251"/>
      <c r="D132" s="247" t="s">
        <v>151</v>
      </c>
      <c r="E132" s="252" t="s">
        <v>21</v>
      </c>
      <c r="F132" s="253" t="s">
        <v>316</v>
      </c>
      <c r="G132" s="251"/>
      <c r="H132" s="252" t="s">
        <v>21</v>
      </c>
      <c r="I132" s="254"/>
      <c r="J132" s="251"/>
      <c r="K132" s="251"/>
      <c r="L132" s="255"/>
      <c r="M132" s="256"/>
      <c r="N132" s="257"/>
      <c r="O132" s="257"/>
      <c r="P132" s="257"/>
      <c r="Q132" s="257"/>
      <c r="R132" s="257"/>
      <c r="S132" s="257"/>
      <c r="T132" s="258"/>
      <c r="AT132" s="259" t="s">
        <v>151</v>
      </c>
      <c r="AU132" s="259" t="s">
        <v>82</v>
      </c>
      <c r="AV132" s="12" t="s">
        <v>80</v>
      </c>
      <c r="AW132" s="12" t="s">
        <v>37</v>
      </c>
      <c r="AX132" s="12" t="s">
        <v>73</v>
      </c>
      <c r="AY132" s="259" t="s">
        <v>139</v>
      </c>
    </row>
    <row r="133" s="13" customFormat="1">
      <c r="B133" s="260"/>
      <c r="C133" s="261"/>
      <c r="D133" s="247" t="s">
        <v>151</v>
      </c>
      <c r="E133" s="262" t="s">
        <v>21</v>
      </c>
      <c r="F133" s="263" t="s">
        <v>312</v>
      </c>
      <c r="G133" s="261"/>
      <c r="H133" s="264">
        <v>1056</v>
      </c>
      <c r="I133" s="265"/>
      <c r="J133" s="261"/>
      <c r="K133" s="261"/>
      <c r="L133" s="266"/>
      <c r="M133" s="267"/>
      <c r="N133" s="268"/>
      <c r="O133" s="268"/>
      <c r="P133" s="268"/>
      <c r="Q133" s="268"/>
      <c r="R133" s="268"/>
      <c r="S133" s="268"/>
      <c r="T133" s="269"/>
      <c r="AT133" s="270" t="s">
        <v>151</v>
      </c>
      <c r="AU133" s="270" t="s">
        <v>82</v>
      </c>
      <c r="AV133" s="13" t="s">
        <v>82</v>
      </c>
      <c r="AW133" s="13" t="s">
        <v>37</v>
      </c>
      <c r="AX133" s="13" t="s">
        <v>80</v>
      </c>
      <c r="AY133" s="270" t="s">
        <v>139</v>
      </c>
    </row>
    <row r="134" s="1" customFormat="1" ht="38.25" customHeight="1">
      <c r="B134" s="46"/>
      <c r="C134" s="235" t="s">
        <v>229</v>
      </c>
      <c r="D134" s="235" t="s">
        <v>142</v>
      </c>
      <c r="E134" s="236" t="s">
        <v>143</v>
      </c>
      <c r="F134" s="237" t="s">
        <v>144</v>
      </c>
      <c r="G134" s="238" t="s">
        <v>145</v>
      </c>
      <c r="H134" s="239">
        <v>30</v>
      </c>
      <c r="I134" s="240"/>
      <c r="J134" s="241">
        <f>ROUND(I134*H134,2)</f>
        <v>0</v>
      </c>
      <c r="K134" s="237" t="s">
        <v>146</v>
      </c>
      <c r="L134" s="72"/>
      <c r="M134" s="242" t="s">
        <v>21</v>
      </c>
      <c r="N134" s="243" t="s">
        <v>44</v>
      </c>
      <c r="O134" s="47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AR134" s="24" t="s">
        <v>147</v>
      </c>
      <c r="AT134" s="24" t="s">
        <v>142</v>
      </c>
      <c r="AU134" s="24" t="s">
        <v>82</v>
      </c>
      <c r="AY134" s="24" t="s">
        <v>139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24" t="s">
        <v>80</v>
      </c>
      <c r="BK134" s="246">
        <f>ROUND(I134*H134,2)</f>
        <v>0</v>
      </c>
      <c r="BL134" s="24" t="s">
        <v>147</v>
      </c>
      <c r="BM134" s="24" t="s">
        <v>317</v>
      </c>
    </row>
    <row r="135" s="1" customFormat="1">
      <c r="B135" s="46"/>
      <c r="C135" s="74"/>
      <c r="D135" s="247" t="s">
        <v>149</v>
      </c>
      <c r="E135" s="74"/>
      <c r="F135" s="248" t="s">
        <v>150</v>
      </c>
      <c r="G135" s="74"/>
      <c r="H135" s="74"/>
      <c r="I135" s="203"/>
      <c r="J135" s="74"/>
      <c r="K135" s="74"/>
      <c r="L135" s="72"/>
      <c r="M135" s="249"/>
      <c r="N135" s="47"/>
      <c r="O135" s="47"/>
      <c r="P135" s="47"/>
      <c r="Q135" s="47"/>
      <c r="R135" s="47"/>
      <c r="S135" s="47"/>
      <c r="T135" s="95"/>
      <c r="AT135" s="24" t="s">
        <v>149</v>
      </c>
      <c r="AU135" s="24" t="s">
        <v>82</v>
      </c>
    </row>
    <row r="136" s="12" customFormat="1">
      <c r="B136" s="250"/>
      <c r="C136" s="251"/>
      <c r="D136" s="247" t="s">
        <v>151</v>
      </c>
      <c r="E136" s="252" t="s">
        <v>21</v>
      </c>
      <c r="F136" s="253" t="s">
        <v>318</v>
      </c>
      <c r="G136" s="251"/>
      <c r="H136" s="252" t="s">
        <v>21</v>
      </c>
      <c r="I136" s="254"/>
      <c r="J136" s="251"/>
      <c r="K136" s="251"/>
      <c r="L136" s="255"/>
      <c r="M136" s="256"/>
      <c r="N136" s="257"/>
      <c r="O136" s="257"/>
      <c r="P136" s="257"/>
      <c r="Q136" s="257"/>
      <c r="R136" s="257"/>
      <c r="S136" s="257"/>
      <c r="T136" s="258"/>
      <c r="AT136" s="259" t="s">
        <v>151</v>
      </c>
      <c r="AU136" s="259" t="s">
        <v>82</v>
      </c>
      <c r="AV136" s="12" t="s">
        <v>80</v>
      </c>
      <c r="AW136" s="12" t="s">
        <v>37</v>
      </c>
      <c r="AX136" s="12" t="s">
        <v>73</v>
      </c>
      <c r="AY136" s="259" t="s">
        <v>139</v>
      </c>
    </row>
    <row r="137" s="13" customFormat="1">
      <c r="B137" s="260"/>
      <c r="C137" s="261"/>
      <c r="D137" s="247" t="s">
        <v>151</v>
      </c>
      <c r="E137" s="262" t="s">
        <v>21</v>
      </c>
      <c r="F137" s="263" t="s">
        <v>180</v>
      </c>
      <c r="G137" s="261"/>
      <c r="H137" s="264">
        <v>30</v>
      </c>
      <c r="I137" s="265"/>
      <c r="J137" s="261"/>
      <c r="K137" s="261"/>
      <c r="L137" s="266"/>
      <c r="M137" s="267"/>
      <c r="N137" s="268"/>
      <c r="O137" s="268"/>
      <c r="P137" s="268"/>
      <c r="Q137" s="268"/>
      <c r="R137" s="268"/>
      <c r="S137" s="268"/>
      <c r="T137" s="269"/>
      <c r="AT137" s="270" t="s">
        <v>151</v>
      </c>
      <c r="AU137" s="270" t="s">
        <v>82</v>
      </c>
      <c r="AV137" s="13" t="s">
        <v>82</v>
      </c>
      <c r="AW137" s="13" t="s">
        <v>37</v>
      </c>
      <c r="AX137" s="13" t="s">
        <v>80</v>
      </c>
      <c r="AY137" s="270" t="s">
        <v>139</v>
      </c>
    </row>
    <row r="138" s="1" customFormat="1" ht="25.5" customHeight="1">
      <c r="B138" s="46"/>
      <c r="C138" s="235" t="s">
        <v>10</v>
      </c>
      <c r="D138" s="235" t="s">
        <v>142</v>
      </c>
      <c r="E138" s="236" t="s">
        <v>155</v>
      </c>
      <c r="F138" s="237" t="s">
        <v>156</v>
      </c>
      <c r="G138" s="238" t="s">
        <v>145</v>
      </c>
      <c r="H138" s="239">
        <v>154</v>
      </c>
      <c r="I138" s="240"/>
      <c r="J138" s="241">
        <f>ROUND(I138*H138,2)</f>
        <v>0</v>
      </c>
      <c r="K138" s="237" t="s">
        <v>146</v>
      </c>
      <c r="L138" s="72"/>
      <c r="M138" s="242" t="s">
        <v>21</v>
      </c>
      <c r="N138" s="243" t="s">
        <v>44</v>
      </c>
      <c r="O138" s="47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AR138" s="24" t="s">
        <v>147</v>
      </c>
      <c r="AT138" s="24" t="s">
        <v>142</v>
      </c>
      <c r="AU138" s="24" t="s">
        <v>82</v>
      </c>
      <c r="AY138" s="24" t="s">
        <v>139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24" t="s">
        <v>80</v>
      </c>
      <c r="BK138" s="246">
        <f>ROUND(I138*H138,2)</f>
        <v>0</v>
      </c>
      <c r="BL138" s="24" t="s">
        <v>147</v>
      </c>
      <c r="BM138" s="24" t="s">
        <v>319</v>
      </c>
    </row>
    <row r="139" s="1" customFormat="1">
      <c r="B139" s="46"/>
      <c r="C139" s="74"/>
      <c r="D139" s="247" t="s">
        <v>149</v>
      </c>
      <c r="E139" s="74"/>
      <c r="F139" s="248" t="s">
        <v>150</v>
      </c>
      <c r="G139" s="74"/>
      <c r="H139" s="74"/>
      <c r="I139" s="203"/>
      <c r="J139" s="74"/>
      <c r="K139" s="74"/>
      <c r="L139" s="72"/>
      <c r="M139" s="249"/>
      <c r="N139" s="47"/>
      <c r="O139" s="47"/>
      <c r="P139" s="47"/>
      <c r="Q139" s="47"/>
      <c r="R139" s="47"/>
      <c r="S139" s="47"/>
      <c r="T139" s="95"/>
      <c r="AT139" s="24" t="s">
        <v>149</v>
      </c>
      <c r="AU139" s="24" t="s">
        <v>82</v>
      </c>
    </row>
    <row r="140" s="12" customFormat="1">
      <c r="B140" s="250"/>
      <c r="C140" s="251"/>
      <c r="D140" s="247" t="s">
        <v>151</v>
      </c>
      <c r="E140" s="252" t="s">
        <v>21</v>
      </c>
      <c r="F140" s="253" t="s">
        <v>262</v>
      </c>
      <c r="G140" s="251"/>
      <c r="H140" s="252" t="s">
        <v>21</v>
      </c>
      <c r="I140" s="254"/>
      <c r="J140" s="251"/>
      <c r="K140" s="251"/>
      <c r="L140" s="255"/>
      <c r="M140" s="256"/>
      <c r="N140" s="257"/>
      <c r="O140" s="257"/>
      <c r="P140" s="257"/>
      <c r="Q140" s="257"/>
      <c r="R140" s="257"/>
      <c r="S140" s="257"/>
      <c r="T140" s="258"/>
      <c r="AT140" s="259" t="s">
        <v>151</v>
      </c>
      <c r="AU140" s="259" t="s">
        <v>82</v>
      </c>
      <c r="AV140" s="12" t="s">
        <v>80</v>
      </c>
      <c r="AW140" s="12" t="s">
        <v>37</v>
      </c>
      <c r="AX140" s="12" t="s">
        <v>73</v>
      </c>
      <c r="AY140" s="259" t="s">
        <v>139</v>
      </c>
    </row>
    <row r="141" s="13" customFormat="1">
      <c r="B141" s="260"/>
      <c r="C141" s="261"/>
      <c r="D141" s="247" t="s">
        <v>151</v>
      </c>
      <c r="E141" s="262" t="s">
        <v>21</v>
      </c>
      <c r="F141" s="263" t="s">
        <v>320</v>
      </c>
      <c r="G141" s="261"/>
      <c r="H141" s="264">
        <v>154</v>
      </c>
      <c r="I141" s="265"/>
      <c r="J141" s="261"/>
      <c r="K141" s="261"/>
      <c r="L141" s="266"/>
      <c r="M141" s="267"/>
      <c r="N141" s="268"/>
      <c r="O141" s="268"/>
      <c r="P141" s="268"/>
      <c r="Q141" s="268"/>
      <c r="R141" s="268"/>
      <c r="S141" s="268"/>
      <c r="T141" s="269"/>
      <c r="AT141" s="270" t="s">
        <v>151</v>
      </c>
      <c r="AU141" s="270" t="s">
        <v>82</v>
      </c>
      <c r="AV141" s="13" t="s">
        <v>82</v>
      </c>
      <c r="AW141" s="13" t="s">
        <v>37</v>
      </c>
      <c r="AX141" s="13" t="s">
        <v>80</v>
      </c>
      <c r="AY141" s="270" t="s">
        <v>139</v>
      </c>
    </row>
    <row r="142" s="1" customFormat="1" ht="76.5" customHeight="1">
      <c r="B142" s="46"/>
      <c r="C142" s="235" t="s">
        <v>321</v>
      </c>
      <c r="D142" s="235" t="s">
        <v>142</v>
      </c>
      <c r="E142" s="236" t="s">
        <v>322</v>
      </c>
      <c r="F142" s="237" t="s">
        <v>323</v>
      </c>
      <c r="G142" s="238" t="s">
        <v>162</v>
      </c>
      <c r="H142" s="239">
        <v>20</v>
      </c>
      <c r="I142" s="240"/>
      <c r="J142" s="241">
        <f>ROUND(I142*H142,2)</f>
        <v>0</v>
      </c>
      <c r="K142" s="237" t="s">
        <v>146</v>
      </c>
      <c r="L142" s="72"/>
      <c r="M142" s="242" t="s">
        <v>21</v>
      </c>
      <c r="N142" s="243" t="s">
        <v>44</v>
      </c>
      <c r="O142" s="47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AR142" s="24" t="s">
        <v>147</v>
      </c>
      <c r="AT142" s="24" t="s">
        <v>142</v>
      </c>
      <c r="AU142" s="24" t="s">
        <v>82</v>
      </c>
      <c r="AY142" s="24" t="s">
        <v>139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24" t="s">
        <v>80</v>
      </c>
      <c r="BK142" s="246">
        <f>ROUND(I142*H142,2)</f>
        <v>0</v>
      </c>
      <c r="BL142" s="24" t="s">
        <v>147</v>
      </c>
      <c r="BM142" s="24" t="s">
        <v>324</v>
      </c>
    </row>
    <row r="143" s="1" customFormat="1">
      <c r="B143" s="46"/>
      <c r="C143" s="74"/>
      <c r="D143" s="247" t="s">
        <v>149</v>
      </c>
      <c r="E143" s="74"/>
      <c r="F143" s="248" t="s">
        <v>164</v>
      </c>
      <c r="G143" s="74"/>
      <c r="H143" s="74"/>
      <c r="I143" s="203"/>
      <c r="J143" s="74"/>
      <c r="K143" s="74"/>
      <c r="L143" s="72"/>
      <c r="M143" s="249"/>
      <c r="N143" s="47"/>
      <c r="O143" s="47"/>
      <c r="P143" s="47"/>
      <c r="Q143" s="47"/>
      <c r="R143" s="47"/>
      <c r="S143" s="47"/>
      <c r="T143" s="95"/>
      <c r="AT143" s="24" t="s">
        <v>149</v>
      </c>
      <c r="AU143" s="24" t="s">
        <v>82</v>
      </c>
    </row>
    <row r="144" s="13" customFormat="1">
      <c r="B144" s="260"/>
      <c r="C144" s="261"/>
      <c r="D144" s="247" t="s">
        <v>151</v>
      </c>
      <c r="E144" s="262" t="s">
        <v>21</v>
      </c>
      <c r="F144" s="263" t="s">
        <v>158</v>
      </c>
      <c r="G144" s="261"/>
      <c r="H144" s="264">
        <v>20</v>
      </c>
      <c r="I144" s="265"/>
      <c r="J144" s="261"/>
      <c r="K144" s="261"/>
      <c r="L144" s="266"/>
      <c r="M144" s="267"/>
      <c r="N144" s="268"/>
      <c r="O144" s="268"/>
      <c r="P144" s="268"/>
      <c r="Q144" s="268"/>
      <c r="R144" s="268"/>
      <c r="S144" s="268"/>
      <c r="T144" s="269"/>
      <c r="AT144" s="270" t="s">
        <v>151</v>
      </c>
      <c r="AU144" s="270" t="s">
        <v>82</v>
      </c>
      <c r="AV144" s="13" t="s">
        <v>82</v>
      </c>
      <c r="AW144" s="13" t="s">
        <v>37</v>
      </c>
      <c r="AX144" s="13" t="s">
        <v>80</v>
      </c>
      <c r="AY144" s="270" t="s">
        <v>139</v>
      </c>
    </row>
    <row r="145" s="1" customFormat="1" ht="63.75" customHeight="1">
      <c r="B145" s="46"/>
      <c r="C145" s="235" t="s">
        <v>325</v>
      </c>
      <c r="D145" s="235" t="s">
        <v>142</v>
      </c>
      <c r="E145" s="236" t="s">
        <v>170</v>
      </c>
      <c r="F145" s="237" t="s">
        <v>171</v>
      </c>
      <c r="G145" s="238" t="s">
        <v>162</v>
      </c>
      <c r="H145" s="239">
        <v>300</v>
      </c>
      <c r="I145" s="240"/>
      <c r="J145" s="241">
        <f>ROUND(I145*H145,2)</f>
        <v>0</v>
      </c>
      <c r="K145" s="237" t="s">
        <v>146</v>
      </c>
      <c r="L145" s="72"/>
      <c r="M145" s="242" t="s">
        <v>21</v>
      </c>
      <c r="N145" s="243" t="s">
        <v>44</v>
      </c>
      <c r="O145" s="47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AR145" s="24" t="s">
        <v>147</v>
      </c>
      <c r="AT145" s="24" t="s">
        <v>142</v>
      </c>
      <c r="AU145" s="24" t="s">
        <v>82</v>
      </c>
      <c r="AY145" s="24" t="s">
        <v>139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24" t="s">
        <v>80</v>
      </c>
      <c r="BK145" s="246">
        <f>ROUND(I145*H145,2)</f>
        <v>0</v>
      </c>
      <c r="BL145" s="24" t="s">
        <v>147</v>
      </c>
      <c r="BM145" s="24" t="s">
        <v>326</v>
      </c>
    </row>
    <row r="146" s="1" customFormat="1">
      <c r="B146" s="46"/>
      <c r="C146" s="74"/>
      <c r="D146" s="247" t="s">
        <v>149</v>
      </c>
      <c r="E146" s="74"/>
      <c r="F146" s="248" t="s">
        <v>173</v>
      </c>
      <c r="G146" s="74"/>
      <c r="H146" s="74"/>
      <c r="I146" s="203"/>
      <c r="J146" s="74"/>
      <c r="K146" s="74"/>
      <c r="L146" s="72"/>
      <c r="M146" s="249"/>
      <c r="N146" s="47"/>
      <c r="O146" s="47"/>
      <c r="P146" s="47"/>
      <c r="Q146" s="47"/>
      <c r="R146" s="47"/>
      <c r="S146" s="47"/>
      <c r="T146" s="95"/>
      <c r="AT146" s="24" t="s">
        <v>149</v>
      </c>
      <c r="AU146" s="24" t="s">
        <v>82</v>
      </c>
    </row>
    <row r="147" s="13" customFormat="1">
      <c r="B147" s="260"/>
      <c r="C147" s="261"/>
      <c r="D147" s="247" t="s">
        <v>151</v>
      </c>
      <c r="E147" s="262" t="s">
        <v>21</v>
      </c>
      <c r="F147" s="263" t="s">
        <v>327</v>
      </c>
      <c r="G147" s="261"/>
      <c r="H147" s="264">
        <v>300</v>
      </c>
      <c r="I147" s="265"/>
      <c r="J147" s="261"/>
      <c r="K147" s="261"/>
      <c r="L147" s="266"/>
      <c r="M147" s="267"/>
      <c r="N147" s="268"/>
      <c r="O147" s="268"/>
      <c r="P147" s="268"/>
      <c r="Q147" s="268"/>
      <c r="R147" s="268"/>
      <c r="S147" s="268"/>
      <c r="T147" s="269"/>
      <c r="AT147" s="270" t="s">
        <v>151</v>
      </c>
      <c r="AU147" s="270" t="s">
        <v>82</v>
      </c>
      <c r="AV147" s="13" t="s">
        <v>82</v>
      </c>
      <c r="AW147" s="13" t="s">
        <v>37</v>
      </c>
      <c r="AX147" s="13" t="s">
        <v>80</v>
      </c>
      <c r="AY147" s="270" t="s">
        <v>139</v>
      </c>
    </row>
    <row r="148" s="1" customFormat="1" ht="63.75" customHeight="1">
      <c r="B148" s="46"/>
      <c r="C148" s="235" t="s">
        <v>328</v>
      </c>
      <c r="D148" s="235" t="s">
        <v>142</v>
      </c>
      <c r="E148" s="236" t="s">
        <v>329</v>
      </c>
      <c r="F148" s="237" t="s">
        <v>330</v>
      </c>
      <c r="G148" s="238" t="s">
        <v>331</v>
      </c>
      <c r="H148" s="239">
        <v>4</v>
      </c>
      <c r="I148" s="240"/>
      <c r="J148" s="241">
        <f>ROUND(I148*H148,2)</f>
        <v>0</v>
      </c>
      <c r="K148" s="237" t="s">
        <v>146</v>
      </c>
      <c r="L148" s="72"/>
      <c r="M148" s="242" t="s">
        <v>21</v>
      </c>
      <c r="N148" s="243" t="s">
        <v>44</v>
      </c>
      <c r="O148" s="47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AR148" s="24" t="s">
        <v>147</v>
      </c>
      <c r="AT148" s="24" t="s">
        <v>142</v>
      </c>
      <c r="AU148" s="24" t="s">
        <v>82</v>
      </c>
      <c r="AY148" s="24" t="s">
        <v>139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24" t="s">
        <v>80</v>
      </c>
      <c r="BK148" s="246">
        <f>ROUND(I148*H148,2)</f>
        <v>0</v>
      </c>
      <c r="BL148" s="24" t="s">
        <v>147</v>
      </c>
      <c r="BM148" s="24" t="s">
        <v>332</v>
      </c>
    </row>
    <row r="149" s="1" customFormat="1">
      <c r="B149" s="46"/>
      <c r="C149" s="74"/>
      <c r="D149" s="247" t="s">
        <v>149</v>
      </c>
      <c r="E149" s="74"/>
      <c r="F149" s="248" t="s">
        <v>333</v>
      </c>
      <c r="G149" s="74"/>
      <c r="H149" s="74"/>
      <c r="I149" s="203"/>
      <c r="J149" s="74"/>
      <c r="K149" s="74"/>
      <c r="L149" s="72"/>
      <c r="M149" s="249"/>
      <c r="N149" s="47"/>
      <c r="O149" s="47"/>
      <c r="P149" s="47"/>
      <c r="Q149" s="47"/>
      <c r="R149" s="47"/>
      <c r="S149" s="47"/>
      <c r="T149" s="95"/>
      <c r="AT149" s="24" t="s">
        <v>149</v>
      </c>
      <c r="AU149" s="24" t="s">
        <v>82</v>
      </c>
    </row>
    <row r="150" s="12" customFormat="1">
      <c r="B150" s="250"/>
      <c r="C150" s="251"/>
      <c r="D150" s="247" t="s">
        <v>151</v>
      </c>
      <c r="E150" s="252" t="s">
        <v>21</v>
      </c>
      <c r="F150" s="253" t="s">
        <v>334</v>
      </c>
      <c r="G150" s="251"/>
      <c r="H150" s="252" t="s">
        <v>21</v>
      </c>
      <c r="I150" s="254"/>
      <c r="J150" s="251"/>
      <c r="K150" s="251"/>
      <c r="L150" s="255"/>
      <c r="M150" s="256"/>
      <c r="N150" s="257"/>
      <c r="O150" s="257"/>
      <c r="P150" s="257"/>
      <c r="Q150" s="257"/>
      <c r="R150" s="257"/>
      <c r="S150" s="257"/>
      <c r="T150" s="258"/>
      <c r="AT150" s="259" t="s">
        <v>151</v>
      </c>
      <c r="AU150" s="259" t="s">
        <v>82</v>
      </c>
      <c r="AV150" s="12" t="s">
        <v>80</v>
      </c>
      <c r="AW150" s="12" t="s">
        <v>37</v>
      </c>
      <c r="AX150" s="12" t="s">
        <v>73</v>
      </c>
      <c r="AY150" s="259" t="s">
        <v>139</v>
      </c>
    </row>
    <row r="151" s="13" customFormat="1">
      <c r="B151" s="260"/>
      <c r="C151" s="261"/>
      <c r="D151" s="247" t="s">
        <v>151</v>
      </c>
      <c r="E151" s="262" t="s">
        <v>21</v>
      </c>
      <c r="F151" s="263" t="s">
        <v>147</v>
      </c>
      <c r="G151" s="261"/>
      <c r="H151" s="264">
        <v>4</v>
      </c>
      <c r="I151" s="265"/>
      <c r="J151" s="261"/>
      <c r="K151" s="261"/>
      <c r="L151" s="266"/>
      <c r="M151" s="267"/>
      <c r="N151" s="268"/>
      <c r="O151" s="268"/>
      <c r="P151" s="268"/>
      <c r="Q151" s="268"/>
      <c r="R151" s="268"/>
      <c r="S151" s="268"/>
      <c r="T151" s="269"/>
      <c r="AT151" s="270" t="s">
        <v>151</v>
      </c>
      <c r="AU151" s="270" t="s">
        <v>82</v>
      </c>
      <c r="AV151" s="13" t="s">
        <v>82</v>
      </c>
      <c r="AW151" s="13" t="s">
        <v>37</v>
      </c>
      <c r="AX151" s="13" t="s">
        <v>80</v>
      </c>
      <c r="AY151" s="270" t="s">
        <v>139</v>
      </c>
    </row>
    <row r="152" s="1" customFormat="1" ht="16.5" customHeight="1">
      <c r="B152" s="46"/>
      <c r="C152" s="282" t="s">
        <v>335</v>
      </c>
      <c r="D152" s="282" t="s">
        <v>199</v>
      </c>
      <c r="E152" s="283" t="s">
        <v>336</v>
      </c>
      <c r="F152" s="284" t="s">
        <v>337</v>
      </c>
      <c r="G152" s="285" t="s">
        <v>145</v>
      </c>
      <c r="H152" s="286">
        <v>4</v>
      </c>
      <c r="I152" s="287"/>
      <c r="J152" s="288">
        <f>ROUND(I152*H152,2)</f>
        <v>0</v>
      </c>
      <c r="K152" s="284" t="s">
        <v>146</v>
      </c>
      <c r="L152" s="289"/>
      <c r="M152" s="290" t="s">
        <v>21</v>
      </c>
      <c r="N152" s="291" t="s">
        <v>44</v>
      </c>
      <c r="O152" s="47"/>
      <c r="P152" s="244">
        <f>O152*H152</f>
        <v>0</v>
      </c>
      <c r="Q152" s="244">
        <v>0.01796</v>
      </c>
      <c r="R152" s="244">
        <f>Q152*H152</f>
        <v>0.071840000000000001</v>
      </c>
      <c r="S152" s="244">
        <v>0</v>
      </c>
      <c r="T152" s="245">
        <f>S152*H152</f>
        <v>0</v>
      </c>
      <c r="AR152" s="24" t="s">
        <v>192</v>
      </c>
      <c r="AT152" s="24" t="s">
        <v>199</v>
      </c>
      <c r="AU152" s="24" t="s">
        <v>82</v>
      </c>
      <c r="AY152" s="24" t="s">
        <v>139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24" t="s">
        <v>80</v>
      </c>
      <c r="BK152" s="246">
        <f>ROUND(I152*H152,2)</f>
        <v>0</v>
      </c>
      <c r="BL152" s="24" t="s">
        <v>147</v>
      </c>
      <c r="BM152" s="24" t="s">
        <v>338</v>
      </c>
    </row>
    <row r="153" s="13" customFormat="1">
      <c r="B153" s="260"/>
      <c r="C153" s="261"/>
      <c r="D153" s="247" t="s">
        <v>151</v>
      </c>
      <c r="E153" s="262" t="s">
        <v>21</v>
      </c>
      <c r="F153" s="263" t="s">
        <v>147</v>
      </c>
      <c r="G153" s="261"/>
      <c r="H153" s="264">
        <v>4</v>
      </c>
      <c r="I153" s="265"/>
      <c r="J153" s="261"/>
      <c r="K153" s="261"/>
      <c r="L153" s="266"/>
      <c r="M153" s="267"/>
      <c r="N153" s="268"/>
      <c r="O153" s="268"/>
      <c r="P153" s="268"/>
      <c r="Q153" s="268"/>
      <c r="R153" s="268"/>
      <c r="S153" s="268"/>
      <c r="T153" s="269"/>
      <c r="AT153" s="270" t="s">
        <v>151</v>
      </c>
      <c r="AU153" s="270" t="s">
        <v>82</v>
      </c>
      <c r="AV153" s="13" t="s">
        <v>82</v>
      </c>
      <c r="AW153" s="13" t="s">
        <v>37</v>
      </c>
      <c r="AX153" s="13" t="s">
        <v>80</v>
      </c>
      <c r="AY153" s="270" t="s">
        <v>139</v>
      </c>
    </row>
    <row r="154" s="1" customFormat="1" ht="16.5" customHeight="1">
      <c r="B154" s="46"/>
      <c r="C154" s="282" t="s">
        <v>158</v>
      </c>
      <c r="D154" s="282" t="s">
        <v>199</v>
      </c>
      <c r="E154" s="283" t="s">
        <v>339</v>
      </c>
      <c r="F154" s="284" t="s">
        <v>340</v>
      </c>
      <c r="G154" s="285" t="s">
        <v>145</v>
      </c>
      <c r="H154" s="286">
        <v>4</v>
      </c>
      <c r="I154" s="287"/>
      <c r="J154" s="288">
        <f>ROUND(I154*H154,2)</f>
        <v>0</v>
      </c>
      <c r="K154" s="284" t="s">
        <v>146</v>
      </c>
      <c r="L154" s="289"/>
      <c r="M154" s="290" t="s">
        <v>21</v>
      </c>
      <c r="N154" s="291" t="s">
        <v>44</v>
      </c>
      <c r="O154" s="47"/>
      <c r="P154" s="244">
        <f>O154*H154</f>
        <v>0</v>
      </c>
      <c r="Q154" s="244">
        <v>0.00059999999999999995</v>
      </c>
      <c r="R154" s="244">
        <f>Q154*H154</f>
        <v>0.0023999999999999998</v>
      </c>
      <c r="S154" s="244">
        <v>0</v>
      </c>
      <c r="T154" s="245">
        <f>S154*H154</f>
        <v>0</v>
      </c>
      <c r="AR154" s="24" t="s">
        <v>192</v>
      </c>
      <c r="AT154" s="24" t="s">
        <v>199</v>
      </c>
      <c r="AU154" s="24" t="s">
        <v>82</v>
      </c>
      <c r="AY154" s="24" t="s">
        <v>139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24" t="s">
        <v>80</v>
      </c>
      <c r="BK154" s="246">
        <f>ROUND(I154*H154,2)</f>
        <v>0</v>
      </c>
      <c r="BL154" s="24" t="s">
        <v>147</v>
      </c>
      <c r="BM154" s="24" t="s">
        <v>341</v>
      </c>
    </row>
    <row r="155" s="13" customFormat="1">
      <c r="B155" s="260"/>
      <c r="C155" s="261"/>
      <c r="D155" s="247" t="s">
        <v>151</v>
      </c>
      <c r="E155" s="262" t="s">
        <v>21</v>
      </c>
      <c r="F155" s="263" t="s">
        <v>147</v>
      </c>
      <c r="G155" s="261"/>
      <c r="H155" s="264">
        <v>4</v>
      </c>
      <c r="I155" s="265"/>
      <c r="J155" s="261"/>
      <c r="K155" s="261"/>
      <c r="L155" s="266"/>
      <c r="M155" s="267"/>
      <c r="N155" s="268"/>
      <c r="O155" s="268"/>
      <c r="P155" s="268"/>
      <c r="Q155" s="268"/>
      <c r="R155" s="268"/>
      <c r="S155" s="268"/>
      <c r="T155" s="269"/>
      <c r="AT155" s="270" t="s">
        <v>151</v>
      </c>
      <c r="AU155" s="270" t="s">
        <v>82</v>
      </c>
      <c r="AV155" s="13" t="s">
        <v>82</v>
      </c>
      <c r="AW155" s="13" t="s">
        <v>37</v>
      </c>
      <c r="AX155" s="13" t="s">
        <v>80</v>
      </c>
      <c r="AY155" s="270" t="s">
        <v>139</v>
      </c>
    </row>
    <row r="156" s="1" customFormat="1" ht="102" customHeight="1">
      <c r="B156" s="46"/>
      <c r="C156" s="235" t="s">
        <v>9</v>
      </c>
      <c r="D156" s="235" t="s">
        <v>142</v>
      </c>
      <c r="E156" s="236" t="s">
        <v>342</v>
      </c>
      <c r="F156" s="237" t="s">
        <v>343</v>
      </c>
      <c r="G156" s="238" t="s">
        <v>177</v>
      </c>
      <c r="H156" s="239">
        <v>16</v>
      </c>
      <c r="I156" s="240"/>
      <c r="J156" s="241">
        <f>ROUND(I156*H156,2)</f>
        <v>0</v>
      </c>
      <c r="K156" s="237" t="s">
        <v>146</v>
      </c>
      <c r="L156" s="72"/>
      <c r="M156" s="242" t="s">
        <v>21</v>
      </c>
      <c r="N156" s="243" t="s">
        <v>44</v>
      </c>
      <c r="O156" s="47"/>
      <c r="P156" s="244">
        <f>O156*H156</f>
        <v>0</v>
      </c>
      <c r="Q156" s="244">
        <v>0</v>
      </c>
      <c r="R156" s="244">
        <f>Q156*H156</f>
        <v>0</v>
      </c>
      <c r="S156" s="244">
        <v>0</v>
      </c>
      <c r="T156" s="245">
        <f>S156*H156</f>
        <v>0</v>
      </c>
      <c r="AR156" s="24" t="s">
        <v>147</v>
      </c>
      <c r="AT156" s="24" t="s">
        <v>142</v>
      </c>
      <c r="AU156" s="24" t="s">
        <v>82</v>
      </c>
      <c r="AY156" s="24" t="s">
        <v>139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24" t="s">
        <v>80</v>
      </c>
      <c r="BK156" s="246">
        <f>ROUND(I156*H156,2)</f>
        <v>0</v>
      </c>
      <c r="BL156" s="24" t="s">
        <v>147</v>
      </c>
      <c r="BM156" s="24" t="s">
        <v>344</v>
      </c>
    </row>
    <row r="157" s="1" customFormat="1">
      <c r="B157" s="46"/>
      <c r="C157" s="74"/>
      <c r="D157" s="247" t="s">
        <v>149</v>
      </c>
      <c r="E157" s="74"/>
      <c r="F157" s="248" t="s">
        <v>345</v>
      </c>
      <c r="G157" s="74"/>
      <c r="H157" s="74"/>
      <c r="I157" s="203"/>
      <c r="J157" s="74"/>
      <c r="K157" s="74"/>
      <c r="L157" s="72"/>
      <c r="M157" s="249"/>
      <c r="N157" s="47"/>
      <c r="O157" s="47"/>
      <c r="P157" s="47"/>
      <c r="Q157" s="47"/>
      <c r="R157" s="47"/>
      <c r="S157" s="47"/>
      <c r="T157" s="95"/>
      <c r="AT157" s="24" t="s">
        <v>149</v>
      </c>
      <c r="AU157" s="24" t="s">
        <v>82</v>
      </c>
    </row>
    <row r="158" s="13" customFormat="1">
      <c r="B158" s="260"/>
      <c r="C158" s="261"/>
      <c r="D158" s="247" t="s">
        <v>151</v>
      </c>
      <c r="E158" s="262" t="s">
        <v>21</v>
      </c>
      <c r="F158" s="263" t="s">
        <v>321</v>
      </c>
      <c r="G158" s="261"/>
      <c r="H158" s="264">
        <v>16</v>
      </c>
      <c r="I158" s="265"/>
      <c r="J158" s="261"/>
      <c r="K158" s="261"/>
      <c r="L158" s="266"/>
      <c r="M158" s="267"/>
      <c r="N158" s="268"/>
      <c r="O158" s="268"/>
      <c r="P158" s="268"/>
      <c r="Q158" s="268"/>
      <c r="R158" s="268"/>
      <c r="S158" s="268"/>
      <c r="T158" s="269"/>
      <c r="AT158" s="270" t="s">
        <v>151</v>
      </c>
      <c r="AU158" s="270" t="s">
        <v>82</v>
      </c>
      <c r="AV158" s="13" t="s">
        <v>82</v>
      </c>
      <c r="AW158" s="13" t="s">
        <v>37</v>
      </c>
      <c r="AX158" s="13" t="s">
        <v>80</v>
      </c>
      <c r="AY158" s="270" t="s">
        <v>139</v>
      </c>
    </row>
    <row r="159" s="1" customFormat="1" ht="76.5" customHeight="1">
      <c r="B159" s="46"/>
      <c r="C159" s="235" t="s">
        <v>346</v>
      </c>
      <c r="D159" s="235" t="s">
        <v>142</v>
      </c>
      <c r="E159" s="236" t="s">
        <v>175</v>
      </c>
      <c r="F159" s="237" t="s">
        <v>176</v>
      </c>
      <c r="G159" s="238" t="s">
        <v>177</v>
      </c>
      <c r="H159" s="239">
        <v>24</v>
      </c>
      <c r="I159" s="240"/>
      <c r="J159" s="241">
        <f>ROUND(I159*H159,2)</f>
        <v>0</v>
      </c>
      <c r="K159" s="237" t="s">
        <v>146</v>
      </c>
      <c r="L159" s="72"/>
      <c r="M159" s="242" t="s">
        <v>21</v>
      </c>
      <c r="N159" s="243" t="s">
        <v>44</v>
      </c>
      <c r="O159" s="47"/>
      <c r="P159" s="244">
        <f>O159*H159</f>
        <v>0</v>
      </c>
      <c r="Q159" s="244">
        <v>0</v>
      </c>
      <c r="R159" s="244">
        <f>Q159*H159</f>
        <v>0</v>
      </c>
      <c r="S159" s="244">
        <v>0</v>
      </c>
      <c r="T159" s="245">
        <f>S159*H159</f>
        <v>0</v>
      </c>
      <c r="AR159" s="24" t="s">
        <v>147</v>
      </c>
      <c r="AT159" s="24" t="s">
        <v>142</v>
      </c>
      <c r="AU159" s="24" t="s">
        <v>82</v>
      </c>
      <c r="AY159" s="24" t="s">
        <v>139</v>
      </c>
      <c r="BE159" s="246">
        <f>IF(N159="základní",J159,0)</f>
        <v>0</v>
      </c>
      <c r="BF159" s="246">
        <f>IF(N159="snížená",J159,0)</f>
        <v>0</v>
      </c>
      <c r="BG159" s="246">
        <f>IF(N159="zákl. přenesená",J159,0)</f>
        <v>0</v>
      </c>
      <c r="BH159" s="246">
        <f>IF(N159="sníž. přenesená",J159,0)</f>
        <v>0</v>
      </c>
      <c r="BI159" s="246">
        <f>IF(N159="nulová",J159,0)</f>
        <v>0</v>
      </c>
      <c r="BJ159" s="24" t="s">
        <v>80</v>
      </c>
      <c r="BK159" s="246">
        <f>ROUND(I159*H159,2)</f>
        <v>0</v>
      </c>
      <c r="BL159" s="24" t="s">
        <v>147</v>
      </c>
      <c r="BM159" s="24" t="s">
        <v>347</v>
      </c>
    </row>
    <row r="160" s="1" customFormat="1">
      <c r="B160" s="46"/>
      <c r="C160" s="74"/>
      <c r="D160" s="247" t="s">
        <v>149</v>
      </c>
      <c r="E160" s="74"/>
      <c r="F160" s="248" t="s">
        <v>179</v>
      </c>
      <c r="G160" s="74"/>
      <c r="H160" s="74"/>
      <c r="I160" s="203"/>
      <c r="J160" s="74"/>
      <c r="K160" s="74"/>
      <c r="L160" s="72"/>
      <c r="M160" s="249"/>
      <c r="N160" s="47"/>
      <c r="O160" s="47"/>
      <c r="P160" s="47"/>
      <c r="Q160" s="47"/>
      <c r="R160" s="47"/>
      <c r="S160" s="47"/>
      <c r="T160" s="95"/>
      <c r="AT160" s="24" t="s">
        <v>149</v>
      </c>
      <c r="AU160" s="24" t="s">
        <v>82</v>
      </c>
    </row>
    <row r="161" s="13" customFormat="1">
      <c r="B161" s="260"/>
      <c r="C161" s="261"/>
      <c r="D161" s="247" t="s">
        <v>151</v>
      </c>
      <c r="E161" s="262" t="s">
        <v>21</v>
      </c>
      <c r="F161" s="263" t="s">
        <v>348</v>
      </c>
      <c r="G161" s="261"/>
      <c r="H161" s="264">
        <v>24</v>
      </c>
      <c r="I161" s="265"/>
      <c r="J161" s="261"/>
      <c r="K161" s="261"/>
      <c r="L161" s="266"/>
      <c r="M161" s="267"/>
      <c r="N161" s="268"/>
      <c r="O161" s="268"/>
      <c r="P161" s="268"/>
      <c r="Q161" s="268"/>
      <c r="R161" s="268"/>
      <c r="S161" s="268"/>
      <c r="T161" s="269"/>
      <c r="AT161" s="270" t="s">
        <v>151</v>
      </c>
      <c r="AU161" s="270" t="s">
        <v>82</v>
      </c>
      <c r="AV161" s="13" t="s">
        <v>82</v>
      </c>
      <c r="AW161" s="13" t="s">
        <v>37</v>
      </c>
      <c r="AX161" s="13" t="s">
        <v>80</v>
      </c>
      <c r="AY161" s="270" t="s">
        <v>139</v>
      </c>
    </row>
    <row r="162" s="1" customFormat="1" ht="63.75" customHeight="1">
      <c r="B162" s="46"/>
      <c r="C162" s="235" t="s">
        <v>349</v>
      </c>
      <c r="D162" s="235" t="s">
        <v>142</v>
      </c>
      <c r="E162" s="236" t="s">
        <v>182</v>
      </c>
      <c r="F162" s="237" t="s">
        <v>183</v>
      </c>
      <c r="G162" s="238" t="s">
        <v>177</v>
      </c>
      <c r="H162" s="239">
        <v>8</v>
      </c>
      <c r="I162" s="240"/>
      <c r="J162" s="241">
        <f>ROUND(I162*H162,2)</f>
        <v>0</v>
      </c>
      <c r="K162" s="237" t="s">
        <v>146</v>
      </c>
      <c r="L162" s="72"/>
      <c r="M162" s="242" t="s">
        <v>21</v>
      </c>
      <c r="N162" s="243" t="s">
        <v>44</v>
      </c>
      <c r="O162" s="47"/>
      <c r="P162" s="244">
        <f>O162*H162</f>
        <v>0</v>
      </c>
      <c r="Q162" s="244">
        <v>0</v>
      </c>
      <c r="R162" s="244">
        <f>Q162*H162</f>
        <v>0</v>
      </c>
      <c r="S162" s="244">
        <v>0</v>
      </c>
      <c r="T162" s="245">
        <f>S162*H162</f>
        <v>0</v>
      </c>
      <c r="AR162" s="24" t="s">
        <v>147</v>
      </c>
      <c r="AT162" s="24" t="s">
        <v>142</v>
      </c>
      <c r="AU162" s="24" t="s">
        <v>82</v>
      </c>
      <c r="AY162" s="24" t="s">
        <v>139</v>
      </c>
      <c r="BE162" s="246">
        <f>IF(N162="základní",J162,0)</f>
        <v>0</v>
      </c>
      <c r="BF162" s="246">
        <f>IF(N162="snížená",J162,0)</f>
        <v>0</v>
      </c>
      <c r="BG162" s="246">
        <f>IF(N162="zákl. přenesená",J162,0)</f>
        <v>0</v>
      </c>
      <c r="BH162" s="246">
        <f>IF(N162="sníž. přenesená",J162,0)</f>
        <v>0</v>
      </c>
      <c r="BI162" s="246">
        <f>IF(N162="nulová",J162,0)</f>
        <v>0</v>
      </c>
      <c r="BJ162" s="24" t="s">
        <v>80</v>
      </c>
      <c r="BK162" s="246">
        <f>ROUND(I162*H162,2)</f>
        <v>0</v>
      </c>
      <c r="BL162" s="24" t="s">
        <v>147</v>
      </c>
      <c r="BM162" s="24" t="s">
        <v>350</v>
      </c>
    </row>
    <row r="163" s="1" customFormat="1">
      <c r="B163" s="46"/>
      <c r="C163" s="74"/>
      <c r="D163" s="247" t="s">
        <v>149</v>
      </c>
      <c r="E163" s="74"/>
      <c r="F163" s="248" t="s">
        <v>185</v>
      </c>
      <c r="G163" s="74"/>
      <c r="H163" s="74"/>
      <c r="I163" s="203"/>
      <c r="J163" s="74"/>
      <c r="K163" s="74"/>
      <c r="L163" s="72"/>
      <c r="M163" s="249"/>
      <c r="N163" s="47"/>
      <c r="O163" s="47"/>
      <c r="P163" s="47"/>
      <c r="Q163" s="47"/>
      <c r="R163" s="47"/>
      <c r="S163" s="47"/>
      <c r="T163" s="95"/>
      <c r="AT163" s="24" t="s">
        <v>149</v>
      </c>
      <c r="AU163" s="24" t="s">
        <v>82</v>
      </c>
    </row>
    <row r="164" s="13" customFormat="1">
      <c r="B164" s="260"/>
      <c r="C164" s="261"/>
      <c r="D164" s="247" t="s">
        <v>151</v>
      </c>
      <c r="E164" s="262" t="s">
        <v>21</v>
      </c>
      <c r="F164" s="263" t="s">
        <v>192</v>
      </c>
      <c r="G164" s="261"/>
      <c r="H164" s="264">
        <v>8</v>
      </c>
      <c r="I164" s="265"/>
      <c r="J164" s="261"/>
      <c r="K164" s="261"/>
      <c r="L164" s="266"/>
      <c r="M164" s="267"/>
      <c r="N164" s="268"/>
      <c r="O164" s="268"/>
      <c r="P164" s="268"/>
      <c r="Q164" s="268"/>
      <c r="R164" s="268"/>
      <c r="S164" s="268"/>
      <c r="T164" s="269"/>
      <c r="AT164" s="270" t="s">
        <v>151</v>
      </c>
      <c r="AU164" s="270" t="s">
        <v>82</v>
      </c>
      <c r="AV164" s="13" t="s">
        <v>82</v>
      </c>
      <c r="AW164" s="13" t="s">
        <v>37</v>
      </c>
      <c r="AX164" s="13" t="s">
        <v>80</v>
      </c>
      <c r="AY164" s="270" t="s">
        <v>139</v>
      </c>
    </row>
    <row r="165" s="1" customFormat="1" ht="63.75" customHeight="1">
      <c r="B165" s="46"/>
      <c r="C165" s="235" t="s">
        <v>351</v>
      </c>
      <c r="D165" s="235" t="s">
        <v>142</v>
      </c>
      <c r="E165" s="236" t="s">
        <v>352</v>
      </c>
      <c r="F165" s="237" t="s">
        <v>353</v>
      </c>
      <c r="G165" s="238" t="s">
        <v>162</v>
      </c>
      <c r="H165" s="239">
        <v>1836</v>
      </c>
      <c r="I165" s="240"/>
      <c r="J165" s="241">
        <f>ROUND(I165*H165,2)</f>
        <v>0</v>
      </c>
      <c r="K165" s="237" t="s">
        <v>146</v>
      </c>
      <c r="L165" s="72"/>
      <c r="M165" s="242" t="s">
        <v>21</v>
      </c>
      <c r="N165" s="243" t="s">
        <v>44</v>
      </c>
      <c r="O165" s="47"/>
      <c r="P165" s="244">
        <f>O165*H165</f>
        <v>0</v>
      </c>
      <c r="Q165" s="244">
        <v>0</v>
      </c>
      <c r="R165" s="244">
        <f>Q165*H165</f>
        <v>0</v>
      </c>
      <c r="S165" s="244">
        <v>0</v>
      </c>
      <c r="T165" s="245">
        <f>S165*H165</f>
        <v>0</v>
      </c>
      <c r="AR165" s="24" t="s">
        <v>147</v>
      </c>
      <c r="AT165" s="24" t="s">
        <v>142</v>
      </c>
      <c r="AU165" s="24" t="s">
        <v>82</v>
      </c>
      <c r="AY165" s="24" t="s">
        <v>139</v>
      </c>
      <c r="BE165" s="246">
        <f>IF(N165="základní",J165,0)</f>
        <v>0</v>
      </c>
      <c r="BF165" s="246">
        <f>IF(N165="snížená",J165,0)</f>
        <v>0</v>
      </c>
      <c r="BG165" s="246">
        <f>IF(N165="zákl. přenesená",J165,0)</f>
        <v>0</v>
      </c>
      <c r="BH165" s="246">
        <f>IF(N165="sníž. přenesená",J165,0)</f>
        <v>0</v>
      </c>
      <c r="BI165" s="246">
        <f>IF(N165="nulová",J165,0)</f>
        <v>0</v>
      </c>
      <c r="BJ165" s="24" t="s">
        <v>80</v>
      </c>
      <c r="BK165" s="246">
        <f>ROUND(I165*H165,2)</f>
        <v>0</v>
      </c>
      <c r="BL165" s="24" t="s">
        <v>147</v>
      </c>
      <c r="BM165" s="24" t="s">
        <v>354</v>
      </c>
    </row>
    <row r="166" s="1" customFormat="1">
      <c r="B166" s="46"/>
      <c r="C166" s="74"/>
      <c r="D166" s="247" t="s">
        <v>149</v>
      </c>
      <c r="E166" s="74"/>
      <c r="F166" s="248" t="s">
        <v>190</v>
      </c>
      <c r="G166" s="74"/>
      <c r="H166" s="74"/>
      <c r="I166" s="203"/>
      <c r="J166" s="74"/>
      <c r="K166" s="74"/>
      <c r="L166" s="72"/>
      <c r="M166" s="249"/>
      <c r="N166" s="47"/>
      <c r="O166" s="47"/>
      <c r="P166" s="47"/>
      <c r="Q166" s="47"/>
      <c r="R166" s="47"/>
      <c r="S166" s="47"/>
      <c r="T166" s="95"/>
      <c r="AT166" s="24" t="s">
        <v>149</v>
      </c>
      <c r="AU166" s="24" t="s">
        <v>82</v>
      </c>
    </row>
    <row r="167" s="13" customFormat="1">
      <c r="B167" s="260"/>
      <c r="C167" s="261"/>
      <c r="D167" s="247" t="s">
        <v>151</v>
      </c>
      <c r="E167" s="262" t="s">
        <v>21</v>
      </c>
      <c r="F167" s="263" t="s">
        <v>355</v>
      </c>
      <c r="G167" s="261"/>
      <c r="H167" s="264">
        <v>1836</v>
      </c>
      <c r="I167" s="265"/>
      <c r="J167" s="261"/>
      <c r="K167" s="261"/>
      <c r="L167" s="266"/>
      <c r="M167" s="267"/>
      <c r="N167" s="268"/>
      <c r="O167" s="268"/>
      <c r="P167" s="268"/>
      <c r="Q167" s="268"/>
      <c r="R167" s="268"/>
      <c r="S167" s="268"/>
      <c r="T167" s="269"/>
      <c r="AT167" s="270" t="s">
        <v>151</v>
      </c>
      <c r="AU167" s="270" t="s">
        <v>82</v>
      </c>
      <c r="AV167" s="13" t="s">
        <v>82</v>
      </c>
      <c r="AW167" s="13" t="s">
        <v>37</v>
      </c>
      <c r="AX167" s="13" t="s">
        <v>80</v>
      </c>
      <c r="AY167" s="270" t="s">
        <v>139</v>
      </c>
    </row>
    <row r="168" s="1" customFormat="1" ht="89.25" customHeight="1">
      <c r="B168" s="46"/>
      <c r="C168" s="235" t="s">
        <v>169</v>
      </c>
      <c r="D168" s="235" t="s">
        <v>142</v>
      </c>
      <c r="E168" s="236" t="s">
        <v>356</v>
      </c>
      <c r="F168" s="237" t="s">
        <v>357</v>
      </c>
      <c r="G168" s="238" t="s">
        <v>206</v>
      </c>
      <c r="H168" s="239">
        <v>1</v>
      </c>
      <c r="I168" s="240"/>
      <c r="J168" s="241">
        <f>ROUND(I168*H168,2)</f>
        <v>0</v>
      </c>
      <c r="K168" s="237" t="s">
        <v>146</v>
      </c>
      <c r="L168" s="72"/>
      <c r="M168" s="242" t="s">
        <v>21</v>
      </c>
      <c r="N168" s="243" t="s">
        <v>44</v>
      </c>
      <c r="O168" s="47"/>
      <c r="P168" s="244">
        <f>O168*H168</f>
        <v>0</v>
      </c>
      <c r="Q168" s="244">
        <v>0</v>
      </c>
      <c r="R168" s="244">
        <f>Q168*H168</f>
        <v>0</v>
      </c>
      <c r="S168" s="244">
        <v>0</v>
      </c>
      <c r="T168" s="245">
        <f>S168*H168</f>
        <v>0</v>
      </c>
      <c r="AR168" s="24" t="s">
        <v>147</v>
      </c>
      <c r="AT168" s="24" t="s">
        <v>142</v>
      </c>
      <c r="AU168" s="24" t="s">
        <v>82</v>
      </c>
      <c r="AY168" s="24" t="s">
        <v>139</v>
      </c>
      <c r="BE168" s="246">
        <f>IF(N168="základní",J168,0)</f>
        <v>0</v>
      </c>
      <c r="BF168" s="246">
        <f>IF(N168="snížená",J168,0)</f>
        <v>0</v>
      </c>
      <c r="BG168" s="246">
        <f>IF(N168="zákl. přenesená",J168,0)</f>
        <v>0</v>
      </c>
      <c r="BH168" s="246">
        <f>IF(N168="sníž. přenesená",J168,0)</f>
        <v>0</v>
      </c>
      <c r="BI168" s="246">
        <f>IF(N168="nulová",J168,0)</f>
        <v>0</v>
      </c>
      <c r="BJ168" s="24" t="s">
        <v>80</v>
      </c>
      <c r="BK168" s="246">
        <f>ROUND(I168*H168,2)</f>
        <v>0</v>
      </c>
      <c r="BL168" s="24" t="s">
        <v>147</v>
      </c>
      <c r="BM168" s="24" t="s">
        <v>358</v>
      </c>
    </row>
    <row r="169" s="1" customFormat="1">
      <c r="B169" s="46"/>
      <c r="C169" s="74"/>
      <c r="D169" s="247" t="s">
        <v>149</v>
      </c>
      <c r="E169" s="74"/>
      <c r="F169" s="248" t="s">
        <v>208</v>
      </c>
      <c r="G169" s="74"/>
      <c r="H169" s="74"/>
      <c r="I169" s="203"/>
      <c r="J169" s="74"/>
      <c r="K169" s="74"/>
      <c r="L169" s="72"/>
      <c r="M169" s="249"/>
      <c r="N169" s="47"/>
      <c r="O169" s="47"/>
      <c r="P169" s="47"/>
      <c r="Q169" s="47"/>
      <c r="R169" s="47"/>
      <c r="S169" s="47"/>
      <c r="T169" s="95"/>
      <c r="AT169" s="24" t="s">
        <v>149</v>
      </c>
      <c r="AU169" s="24" t="s">
        <v>82</v>
      </c>
    </row>
    <row r="170" s="12" customFormat="1">
      <c r="B170" s="250"/>
      <c r="C170" s="251"/>
      <c r="D170" s="247" t="s">
        <v>151</v>
      </c>
      <c r="E170" s="252" t="s">
        <v>21</v>
      </c>
      <c r="F170" s="253" t="s">
        <v>359</v>
      </c>
      <c r="G170" s="251"/>
      <c r="H170" s="252" t="s">
        <v>21</v>
      </c>
      <c r="I170" s="254"/>
      <c r="J170" s="251"/>
      <c r="K170" s="251"/>
      <c r="L170" s="255"/>
      <c r="M170" s="256"/>
      <c r="N170" s="257"/>
      <c r="O170" s="257"/>
      <c r="P170" s="257"/>
      <c r="Q170" s="257"/>
      <c r="R170" s="257"/>
      <c r="S170" s="257"/>
      <c r="T170" s="258"/>
      <c r="AT170" s="259" t="s">
        <v>151</v>
      </c>
      <c r="AU170" s="259" t="s">
        <v>82</v>
      </c>
      <c r="AV170" s="12" t="s">
        <v>80</v>
      </c>
      <c r="AW170" s="12" t="s">
        <v>37</v>
      </c>
      <c r="AX170" s="12" t="s">
        <v>73</v>
      </c>
      <c r="AY170" s="259" t="s">
        <v>139</v>
      </c>
    </row>
    <row r="171" s="13" customFormat="1">
      <c r="B171" s="260"/>
      <c r="C171" s="261"/>
      <c r="D171" s="247" t="s">
        <v>151</v>
      </c>
      <c r="E171" s="262" t="s">
        <v>21</v>
      </c>
      <c r="F171" s="263" t="s">
        <v>360</v>
      </c>
      <c r="G171" s="261"/>
      <c r="H171" s="264">
        <v>1</v>
      </c>
      <c r="I171" s="265"/>
      <c r="J171" s="261"/>
      <c r="K171" s="261"/>
      <c r="L171" s="266"/>
      <c r="M171" s="267"/>
      <c r="N171" s="268"/>
      <c r="O171" s="268"/>
      <c r="P171" s="268"/>
      <c r="Q171" s="268"/>
      <c r="R171" s="268"/>
      <c r="S171" s="268"/>
      <c r="T171" s="269"/>
      <c r="AT171" s="270" t="s">
        <v>151</v>
      </c>
      <c r="AU171" s="270" t="s">
        <v>82</v>
      </c>
      <c r="AV171" s="13" t="s">
        <v>82</v>
      </c>
      <c r="AW171" s="13" t="s">
        <v>37</v>
      </c>
      <c r="AX171" s="13" t="s">
        <v>80</v>
      </c>
      <c r="AY171" s="270" t="s">
        <v>139</v>
      </c>
    </row>
    <row r="172" s="1" customFormat="1" ht="38.25" customHeight="1">
      <c r="B172" s="46"/>
      <c r="C172" s="235" t="s">
        <v>361</v>
      </c>
      <c r="D172" s="235" t="s">
        <v>142</v>
      </c>
      <c r="E172" s="236" t="s">
        <v>362</v>
      </c>
      <c r="F172" s="237" t="s">
        <v>363</v>
      </c>
      <c r="G172" s="238" t="s">
        <v>213</v>
      </c>
      <c r="H172" s="239">
        <v>131.59999999999999</v>
      </c>
      <c r="I172" s="240"/>
      <c r="J172" s="241">
        <f>ROUND(I172*H172,2)</f>
        <v>0</v>
      </c>
      <c r="K172" s="237" t="s">
        <v>146</v>
      </c>
      <c r="L172" s="72"/>
      <c r="M172" s="242" t="s">
        <v>21</v>
      </c>
      <c r="N172" s="243" t="s">
        <v>44</v>
      </c>
      <c r="O172" s="47"/>
      <c r="P172" s="244">
        <f>O172*H172</f>
        <v>0</v>
      </c>
      <c r="Q172" s="244">
        <v>0</v>
      </c>
      <c r="R172" s="244">
        <f>Q172*H172</f>
        <v>0</v>
      </c>
      <c r="S172" s="244">
        <v>0</v>
      </c>
      <c r="T172" s="245">
        <f>S172*H172</f>
        <v>0</v>
      </c>
      <c r="AR172" s="24" t="s">
        <v>147</v>
      </c>
      <c r="AT172" s="24" t="s">
        <v>142</v>
      </c>
      <c r="AU172" s="24" t="s">
        <v>82</v>
      </c>
      <c r="AY172" s="24" t="s">
        <v>139</v>
      </c>
      <c r="BE172" s="246">
        <f>IF(N172="základní",J172,0)</f>
        <v>0</v>
      </c>
      <c r="BF172" s="246">
        <f>IF(N172="snížená",J172,0)</f>
        <v>0</v>
      </c>
      <c r="BG172" s="246">
        <f>IF(N172="zákl. přenesená",J172,0)</f>
        <v>0</v>
      </c>
      <c r="BH172" s="246">
        <f>IF(N172="sníž. přenesená",J172,0)</f>
        <v>0</v>
      </c>
      <c r="BI172" s="246">
        <f>IF(N172="nulová",J172,0)</f>
        <v>0</v>
      </c>
      <c r="BJ172" s="24" t="s">
        <v>80</v>
      </c>
      <c r="BK172" s="246">
        <f>ROUND(I172*H172,2)</f>
        <v>0</v>
      </c>
      <c r="BL172" s="24" t="s">
        <v>147</v>
      </c>
      <c r="BM172" s="24" t="s">
        <v>364</v>
      </c>
    </row>
    <row r="173" s="1" customFormat="1">
      <c r="B173" s="46"/>
      <c r="C173" s="74"/>
      <c r="D173" s="247" t="s">
        <v>149</v>
      </c>
      <c r="E173" s="74"/>
      <c r="F173" s="248" t="s">
        <v>365</v>
      </c>
      <c r="G173" s="74"/>
      <c r="H173" s="74"/>
      <c r="I173" s="203"/>
      <c r="J173" s="74"/>
      <c r="K173" s="74"/>
      <c r="L173" s="72"/>
      <c r="M173" s="249"/>
      <c r="N173" s="47"/>
      <c r="O173" s="47"/>
      <c r="P173" s="47"/>
      <c r="Q173" s="47"/>
      <c r="R173" s="47"/>
      <c r="S173" s="47"/>
      <c r="T173" s="95"/>
      <c r="AT173" s="24" t="s">
        <v>149</v>
      </c>
      <c r="AU173" s="24" t="s">
        <v>82</v>
      </c>
    </row>
    <row r="174" s="12" customFormat="1">
      <c r="B174" s="250"/>
      <c r="C174" s="251"/>
      <c r="D174" s="247" t="s">
        <v>151</v>
      </c>
      <c r="E174" s="252" t="s">
        <v>21</v>
      </c>
      <c r="F174" s="253" t="s">
        <v>366</v>
      </c>
      <c r="G174" s="251"/>
      <c r="H174" s="252" t="s">
        <v>21</v>
      </c>
      <c r="I174" s="254"/>
      <c r="J174" s="251"/>
      <c r="K174" s="251"/>
      <c r="L174" s="255"/>
      <c r="M174" s="256"/>
      <c r="N174" s="257"/>
      <c r="O174" s="257"/>
      <c r="P174" s="257"/>
      <c r="Q174" s="257"/>
      <c r="R174" s="257"/>
      <c r="S174" s="257"/>
      <c r="T174" s="258"/>
      <c r="AT174" s="259" t="s">
        <v>151</v>
      </c>
      <c r="AU174" s="259" t="s">
        <v>82</v>
      </c>
      <c r="AV174" s="12" t="s">
        <v>80</v>
      </c>
      <c r="AW174" s="12" t="s">
        <v>37</v>
      </c>
      <c r="AX174" s="12" t="s">
        <v>73</v>
      </c>
      <c r="AY174" s="259" t="s">
        <v>139</v>
      </c>
    </row>
    <row r="175" s="13" customFormat="1">
      <c r="B175" s="260"/>
      <c r="C175" s="261"/>
      <c r="D175" s="247" t="s">
        <v>151</v>
      </c>
      <c r="E175" s="262" t="s">
        <v>21</v>
      </c>
      <c r="F175" s="263" t="s">
        <v>367</v>
      </c>
      <c r="G175" s="261"/>
      <c r="H175" s="264">
        <v>131.59999999999999</v>
      </c>
      <c r="I175" s="265"/>
      <c r="J175" s="261"/>
      <c r="K175" s="261"/>
      <c r="L175" s="266"/>
      <c r="M175" s="267"/>
      <c r="N175" s="268"/>
      <c r="O175" s="268"/>
      <c r="P175" s="268"/>
      <c r="Q175" s="268"/>
      <c r="R175" s="268"/>
      <c r="S175" s="268"/>
      <c r="T175" s="269"/>
      <c r="AT175" s="270" t="s">
        <v>151</v>
      </c>
      <c r="AU175" s="270" t="s">
        <v>82</v>
      </c>
      <c r="AV175" s="13" t="s">
        <v>82</v>
      </c>
      <c r="AW175" s="13" t="s">
        <v>37</v>
      </c>
      <c r="AX175" s="13" t="s">
        <v>80</v>
      </c>
      <c r="AY175" s="270" t="s">
        <v>139</v>
      </c>
    </row>
    <row r="176" s="1" customFormat="1" ht="38.25" customHeight="1">
      <c r="B176" s="46"/>
      <c r="C176" s="235" t="s">
        <v>368</v>
      </c>
      <c r="D176" s="235" t="s">
        <v>142</v>
      </c>
      <c r="E176" s="236" t="s">
        <v>369</v>
      </c>
      <c r="F176" s="237" t="s">
        <v>370</v>
      </c>
      <c r="G176" s="238" t="s">
        <v>162</v>
      </c>
      <c r="H176" s="239">
        <v>9.5999999999999996</v>
      </c>
      <c r="I176" s="240"/>
      <c r="J176" s="241">
        <f>ROUND(I176*H176,2)</f>
        <v>0</v>
      </c>
      <c r="K176" s="237" t="s">
        <v>146</v>
      </c>
      <c r="L176" s="72"/>
      <c r="M176" s="242" t="s">
        <v>21</v>
      </c>
      <c r="N176" s="243" t="s">
        <v>44</v>
      </c>
      <c r="O176" s="47"/>
      <c r="P176" s="244">
        <f>O176*H176</f>
        <v>0</v>
      </c>
      <c r="Q176" s="244">
        <v>0</v>
      </c>
      <c r="R176" s="244">
        <f>Q176*H176</f>
        <v>0</v>
      </c>
      <c r="S176" s="244">
        <v>0</v>
      </c>
      <c r="T176" s="245">
        <f>S176*H176</f>
        <v>0</v>
      </c>
      <c r="AR176" s="24" t="s">
        <v>147</v>
      </c>
      <c r="AT176" s="24" t="s">
        <v>142</v>
      </c>
      <c r="AU176" s="24" t="s">
        <v>82</v>
      </c>
      <c r="AY176" s="24" t="s">
        <v>139</v>
      </c>
      <c r="BE176" s="246">
        <f>IF(N176="základní",J176,0)</f>
        <v>0</v>
      </c>
      <c r="BF176" s="246">
        <f>IF(N176="snížená",J176,0)</f>
        <v>0</v>
      </c>
      <c r="BG176" s="246">
        <f>IF(N176="zákl. přenesená",J176,0)</f>
        <v>0</v>
      </c>
      <c r="BH176" s="246">
        <f>IF(N176="sníž. přenesená",J176,0)</f>
        <v>0</v>
      </c>
      <c r="BI176" s="246">
        <f>IF(N176="nulová",J176,0)</f>
        <v>0</v>
      </c>
      <c r="BJ176" s="24" t="s">
        <v>80</v>
      </c>
      <c r="BK176" s="246">
        <f>ROUND(I176*H176,2)</f>
        <v>0</v>
      </c>
      <c r="BL176" s="24" t="s">
        <v>147</v>
      </c>
      <c r="BM176" s="24" t="s">
        <v>371</v>
      </c>
    </row>
    <row r="177" s="1" customFormat="1">
      <c r="B177" s="46"/>
      <c r="C177" s="74"/>
      <c r="D177" s="247" t="s">
        <v>149</v>
      </c>
      <c r="E177" s="74"/>
      <c r="F177" s="248" t="s">
        <v>372</v>
      </c>
      <c r="G177" s="74"/>
      <c r="H177" s="74"/>
      <c r="I177" s="203"/>
      <c r="J177" s="74"/>
      <c r="K177" s="74"/>
      <c r="L177" s="72"/>
      <c r="M177" s="249"/>
      <c r="N177" s="47"/>
      <c r="O177" s="47"/>
      <c r="P177" s="47"/>
      <c r="Q177" s="47"/>
      <c r="R177" s="47"/>
      <c r="S177" s="47"/>
      <c r="T177" s="95"/>
      <c r="AT177" s="24" t="s">
        <v>149</v>
      </c>
      <c r="AU177" s="24" t="s">
        <v>82</v>
      </c>
    </row>
    <row r="178" s="12" customFormat="1">
      <c r="B178" s="250"/>
      <c r="C178" s="251"/>
      <c r="D178" s="247" t="s">
        <v>151</v>
      </c>
      <c r="E178" s="252" t="s">
        <v>21</v>
      </c>
      <c r="F178" s="253" t="s">
        <v>373</v>
      </c>
      <c r="G178" s="251"/>
      <c r="H178" s="252" t="s">
        <v>21</v>
      </c>
      <c r="I178" s="254"/>
      <c r="J178" s="251"/>
      <c r="K178" s="251"/>
      <c r="L178" s="255"/>
      <c r="M178" s="256"/>
      <c r="N178" s="257"/>
      <c r="O178" s="257"/>
      <c r="P178" s="257"/>
      <c r="Q178" s="257"/>
      <c r="R178" s="257"/>
      <c r="S178" s="257"/>
      <c r="T178" s="258"/>
      <c r="AT178" s="259" t="s">
        <v>151</v>
      </c>
      <c r="AU178" s="259" t="s">
        <v>82</v>
      </c>
      <c r="AV178" s="12" t="s">
        <v>80</v>
      </c>
      <c r="AW178" s="12" t="s">
        <v>37</v>
      </c>
      <c r="AX178" s="12" t="s">
        <v>73</v>
      </c>
      <c r="AY178" s="259" t="s">
        <v>139</v>
      </c>
    </row>
    <row r="179" s="13" customFormat="1">
      <c r="B179" s="260"/>
      <c r="C179" s="261"/>
      <c r="D179" s="247" t="s">
        <v>151</v>
      </c>
      <c r="E179" s="262" t="s">
        <v>21</v>
      </c>
      <c r="F179" s="263" t="s">
        <v>374</v>
      </c>
      <c r="G179" s="261"/>
      <c r="H179" s="264">
        <v>4.7999999999999998</v>
      </c>
      <c r="I179" s="265"/>
      <c r="J179" s="261"/>
      <c r="K179" s="261"/>
      <c r="L179" s="266"/>
      <c r="M179" s="267"/>
      <c r="N179" s="268"/>
      <c r="O179" s="268"/>
      <c r="P179" s="268"/>
      <c r="Q179" s="268"/>
      <c r="R179" s="268"/>
      <c r="S179" s="268"/>
      <c r="T179" s="269"/>
      <c r="AT179" s="270" t="s">
        <v>151</v>
      </c>
      <c r="AU179" s="270" t="s">
        <v>82</v>
      </c>
      <c r="AV179" s="13" t="s">
        <v>82</v>
      </c>
      <c r="AW179" s="13" t="s">
        <v>37</v>
      </c>
      <c r="AX179" s="13" t="s">
        <v>73</v>
      </c>
      <c r="AY179" s="270" t="s">
        <v>139</v>
      </c>
    </row>
    <row r="180" s="12" customFormat="1">
      <c r="B180" s="250"/>
      <c r="C180" s="251"/>
      <c r="D180" s="247" t="s">
        <v>151</v>
      </c>
      <c r="E180" s="252" t="s">
        <v>21</v>
      </c>
      <c r="F180" s="253" t="s">
        <v>375</v>
      </c>
      <c r="G180" s="251"/>
      <c r="H180" s="252" t="s">
        <v>21</v>
      </c>
      <c r="I180" s="254"/>
      <c r="J180" s="251"/>
      <c r="K180" s="251"/>
      <c r="L180" s="255"/>
      <c r="M180" s="256"/>
      <c r="N180" s="257"/>
      <c r="O180" s="257"/>
      <c r="P180" s="257"/>
      <c r="Q180" s="257"/>
      <c r="R180" s="257"/>
      <c r="S180" s="257"/>
      <c r="T180" s="258"/>
      <c r="AT180" s="259" t="s">
        <v>151</v>
      </c>
      <c r="AU180" s="259" t="s">
        <v>82</v>
      </c>
      <c r="AV180" s="12" t="s">
        <v>80</v>
      </c>
      <c r="AW180" s="12" t="s">
        <v>37</v>
      </c>
      <c r="AX180" s="12" t="s">
        <v>73</v>
      </c>
      <c r="AY180" s="259" t="s">
        <v>139</v>
      </c>
    </row>
    <row r="181" s="13" customFormat="1">
      <c r="B181" s="260"/>
      <c r="C181" s="261"/>
      <c r="D181" s="247" t="s">
        <v>151</v>
      </c>
      <c r="E181" s="262" t="s">
        <v>21</v>
      </c>
      <c r="F181" s="263" t="s">
        <v>374</v>
      </c>
      <c r="G181" s="261"/>
      <c r="H181" s="264">
        <v>4.7999999999999998</v>
      </c>
      <c r="I181" s="265"/>
      <c r="J181" s="261"/>
      <c r="K181" s="261"/>
      <c r="L181" s="266"/>
      <c r="M181" s="267"/>
      <c r="N181" s="268"/>
      <c r="O181" s="268"/>
      <c r="P181" s="268"/>
      <c r="Q181" s="268"/>
      <c r="R181" s="268"/>
      <c r="S181" s="268"/>
      <c r="T181" s="269"/>
      <c r="AT181" s="270" t="s">
        <v>151</v>
      </c>
      <c r="AU181" s="270" t="s">
        <v>82</v>
      </c>
      <c r="AV181" s="13" t="s">
        <v>82</v>
      </c>
      <c r="AW181" s="13" t="s">
        <v>37</v>
      </c>
      <c r="AX181" s="13" t="s">
        <v>73</v>
      </c>
      <c r="AY181" s="270" t="s">
        <v>139</v>
      </c>
    </row>
    <row r="182" s="14" customFormat="1">
      <c r="B182" s="271"/>
      <c r="C182" s="272"/>
      <c r="D182" s="247" t="s">
        <v>151</v>
      </c>
      <c r="E182" s="273" t="s">
        <v>21</v>
      </c>
      <c r="F182" s="274" t="s">
        <v>154</v>
      </c>
      <c r="G182" s="272"/>
      <c r="H182" s="275">
        <v>9.5999999999999996</v>
      </c>
      <c r="I182" s="276"/>
      <c r="J182" s="272"/>
      <c r="K182" s="272"/>
      <c r="L182" s="277"/>
      <c r="M182" s="278"/>
      <c r="N182" s="279"/>
      <c r="O182" s="279"/>
      <c r="P182" s="279"/>
      <c r="Q182" s="279"/>
      <c r="R182" s="279"/>
      <c r="S182" s="279"/>
      <c r="T182" s="280"/>
      <c r="AT182" s="281" t="s">
        <v>151</v>
      </c>
      <c r="AU182" s="281" t="s">
        <v>82</v>
      </c>
      <c r="AV182" s="14" t="s">
        <v>147</v>
      </c>
      <c r="AW182" s="14" t="s">
        <v>37</v>
      </c>
      <c r="AX182" s="14" t="s">
        <v>80</v>
      </c>
      <c r="AY182" s="281" t="s">
        <v>139</v>
      </c>
    </row>
    <row r="183" s="1" customFormat="1" ht="38.25" customHeight="1">
      <c r="B183" s="46"/>
      <c r="C183" s="235" t="s">
        <v>376</v>
      </c>
      <c r="D183" s="235" t="s">
        <v>142</v>
      </c>
      <c r="E183" s="236" t="s">
        <v>377</v>
      </c>
      <c r="F183" s="237" t="s">
        <v>378</v>
      </c>
      <c r="G183" s="238" t="s">
        <v>162</v>
      </c>
      <c r="H183" s="239">
        <v>9.5999999999999996</v>
      </c>
      <c r="I183" s="240"/>
      <c r="J183" s="241">
        <f>ROUND(I183*H183,2)</f>
        <v>0</v>
      </c>
      <c r="K183" s="237" t="s">
        <v>146</v>
      </c>
      <c r="L183" s="72"/>
      <c r="M183" s="242" t="s">
        <v>21</v>
      </c>
      <c r="N183" s="243" t="s">
        <v>44</v>
      </c>
      <c r="O183" s="47"/>
      <c r="P183" s="244">
        <f>O183*H183</f>
        <v>0</v>
      </c>
      <c r="Q183" s="244">
        <v>0</v>
      </c>
      <c r="R183" s="244">
        <f>Q183*H183</f>
        <v>0</v>
      </c>
      <c r="S183" s="244">
        <v>0</v>
      </c>
      <c r="T183" s="245">
        <f>S183*H183</f>
        <v>0</v>
      </c>
      <c r="AR183" s="24" t="s">
        <v>147</v>
      </c>
      <c r="AT183" s="24" t="s">
        <v>142</v>
      </c>
      <c r="AU183" s="24" t="s">
        <v>82</v>
      </c>
      <c r="AY183" s="24" t="s">
        <v>139</v>
      </c>
      <c r="BE183" s="246">
        <f>IF(N183="základní",J183,0)</f>
        <v>0</v>
      </c>
      <c r="BF183" s="246">
        <f>IF(N183="snížená",J183,0)</f>
        <v>0</v>
      </c>
      <c r="BG183" s="246">
        <f>IF(N183="zákl. přenesená",J183,0)</f>
        <v>0</v>
      </c>
      <c r="BH183" s="246">
        <f>IF(N183="sníž. přenesená",J183,0)</f>
        <v>0</v>
      </c>
      <c r="BI183" s="246">
        <f>IF(N183="nulová",J183,0)</f>
        <v>0</v>
      </c>
      <c r="BJ183" s="24" t="s">
        <v>80</v>
      </c>
      <c r="BK183" s="246">
        <f>ROUND(I183*H183,2)</f>
        <v>0</v>
      </c>
      <c r="BL183" s="24" t="s">
        <v>147</v>
      </c>
      <c r="BM183" s="24" t="s">
        <v>379</v>
      </c>
    </row>
    <row r="184" s="1" customFormat="1">
      <c r="B184" s="46"/>
      <c r="C184" s="74"/>
      <c r="D184" s="247" t="s">
        <v>149</v>
      </c>
      <c r="E184" s="74"/>
      <c r="F184" s="248" t="s">
        <v>380</v>
      </c>
      <c r="G184" s="74"/>
      <c r="H184" s="74"/>
      <c r="I184" s="203"/>
      <c r="J184" s="74"/>
      <c r="K184" s="74"/>
      <c r="L184" s="72"/>
      <c r="M184" s="249"/>
      <c r="N184" s="47"/>
      <c r="O184" s="47"/>
      <c r="P184" s="47"/>
      <c r="Q184" s="47"/>
      <c r="R184" s="47"/>
      <c r="S184" s="47"/>
      <c r="T184" s="95"/>
      <c r="AT184" s="24" t="s">
        <v>149</v>
      </c>
      <c r="AU184" s="24" t="s">
        <v>82</v>
      </c>
    </row>
    <row r="185" s="12" customFormat="1">
      <c r="B185" s="250"/>
      <c r="C185" s="251"/>
      <c r="D185" s="247" t="s">
        <v>151</v>
      </c>
      <c r="E185" s="252" t="s">
        <v>21</v>
      </c>
      <c r="F185" s="253" t="s">
        <v>381</v>
      </c>
      <c r="G185" s="251"/>
      <c r="H185" s="252" t="s">
        <v>21</v>
      </c>
      <c r="I185" s="254"/>
      <c r="J185" s="251"/>
      <c r="K185" s="251"/>
      <c r="L185" s="255"/>
      <c r="M185" s="256"/>
      <c r="N185" s="257"/>
      <c r="O185" s="257"/>
      <c r="P185" s="257"/>
      <c r="Q185" s="257"/>
      <c r="R185" s="257"/>
      <c r="S185" s="257"/>
      <c r="T185" s="258"/>
      <c r="AT185" s="259" t="s">
        <v>151</v>
      </c>
      <c r="AU185" s="259" t="s">
        <v>82</v>
      </c>
      <c r="AV185" s="12" t="s">
        <v>80</v>
      </c>
      <c r="AW185" s="12" t="s">
        <v>37</v>
      </c>
      <c r="AX185" s="12" t="s">
        <v>73</v>
      </c>
      <c r="AY185" s="259" t="s">
        <v>139</v>
      </c>
    </row>
    <row r="186" s="13" customFormat="1">
      <c r="B186" s="260"/>
      <c r="C186" s="261"/>
      <c r="D186" s="247" t="s">
        <v>151</v>
      </c>
      <c r="E186" s="262" t="s">
        <v>21</v>
      </c>
      <c r="F186" s="263" t="s">
        <v>382</v>
      </c>
      <c r="G186" s="261"/>
      <c r="H186" s="264">
        <v>9.5999999999999996</v>
      </c>
      <c r="I186" s="265"/>
      <c r="J186" s="261"/>
      <c r="K186" s="261"/>
      <c r="L186" s="266"/>
      <c r="M186" s="267"/>
      <c r="N186" s="268"/>
      <c r="O186" s="268"/>
      <c r="P186" s="268"/>
      <c r="Q186" s="268"/>
      <c r="R186" s="268"/>
      <c r="S186" s="268"/>
      <c r="T186" s="269"/>
      <c r="AT186" s="270" t="s">
        <v>151</v>
      </c>
      <c r="AU186" s="270" t="s">
        <v>82</v>
      </c>
      <c r="AV186" s="13" t="s">
        <v>82</v>
      </c>
      <c r="AW186" s="13" t="s">
        <v>37</v>
      </c>
      <c r="AX186" s="13" t="s">
        <v>80</v>
      </c>
      <c r="AY186" s="270" t="s">
        <v>139</v>
      </c>
    </row>
    <row r="187" s="1" customFormat="1" ht="16.5" customHeight="1">
      <c r="B187" s="46"/>
      <c r="C187" s="282" t="s">
        <v>383</v>
      </c>
      <c r="D187" s="282" t="s">
        <v>199</v>
      </c>
      <c r="E187" s="283" t="s">
        <v>384</v>
      </c>
      <c r="F187" s="284" t="s">
        <v>385</v>
      </c>
      <c r="G187" s="285" t="s">
        <v>162</v>
      </c>
      <c r="H187" s="286">
        <v>9.5999999999999996</v>
      </c>
      <c r="I187" s="287"/>
      <c r="J187" s="288">
        <f>ROUND(I187*H187,2)</f>
        <v>0</v>
      </c>
      <c r="K187" s="284" t="s">
        <v>146</v>
      </c>
      <c r="L187" s="289"/>
      <c r="M187" s="290" t="s">
        <v>21</v>
      </c>
      <c r="N187" s="291" t="s">
        <v>44</v>
      </c>
      <c r="O187" s="47"/>
      <c r="P187" s="244">
        <f>O187*H187</f>
        <v>0</v>
      </c>
      <c r="Q187" s="244">
        <v>0</v>
      </c>
      <c r="R187" s="244">
        <f>Q187*H187</f>
        <v>0</v>
      </c>
      <c r="S187" s="244">
        <v>0</v>
      </c>
      <c r="T187" s="245">
        <f>S187*H187</f>
        <v>0</v>
      </c>
      <c r="AR187" s="24" t="s">
        <v>192</v>
      </c>
      <c r="AT187" s="24" t="s">
        <v>199</v>
      </c>
      <c r="AU187" s="24" t="s">
        <v>82</v>
      </c>
      <c r="AY187" s="24" t="s">
        <v>139</v>
      </c>
      <c r="BE187" s="246">
        <f>IF(N187="základní",J187,0)</f>
        <v>0</v>
      </c>
      <c r="BF187" s="246">
        <f>IF(N187="snížená",J187,0)</f>
        <v>0</v>
      </c>
      <c r="BG187" s="246">
        <f>IF(N187="zákl. přenesená",J187,0)</f>
        <v>0</v>
      </c>
      <c r="BH187" s="246">
        <f>IF(N187="sníž. přenesená",J187,0)</f>
        <v>0</v>
      </c>
      <c r="BI187" s="246">
        <f>IF(N187="nulová",J187,0)</f>
        <v>0</v>
      </c>
      <c r="BJ187" s="24" t="s">
        <v>80</v>
      </c>
      <c r="BK187" s="246">
        <f>ROUND(I187*H187,2)</f>
        <v>0</v>
      </c>
      <c r="BL187" s="24" t="s">
        <v>147</v>
      </c>
      <c r="BM187" s="24" t="s">
        <v>386</v>
      </c>
    </row>
    <row r="188" s="12" customFormat="1">
      <c r="B188" s="250"/>
      <c r="C188" s="251"/>
      <c r="D188" s="247" t="s">
        <v>151</v>
      </c>
      <c r="E188" s="252" t="s">
        <v>21</v>
      </c>
      <c r="F188" s="253" t="s">
        <v>381</v>
      </c>
      <c r="G188" s="251"/>
      <c r="H188" s="252" t="s">
        <v>21</v>
      </c>
      <c r="I188" s="254"/>
      <c r="J188" s="251"/>
      <c r="K188" s="251"/>
      <c r="L188" s="255"/>
      <c r="M188" s="256"/>
      <c r="N188" s="257"/>
      <c r="O188" s="257"/>
      <c r="P188" s="257"/>
      <c r="Q188" s="257"/>
      <c r="R188" s="257"/>
      <c r="S188" s="257"/>
      <c r="T188" s="258"/>
      <c r="AT188" s="259" t="s">
        <v>151</v>
      </c>
      <c r="AU188" s="259" t="s">
        <v>82</v>
      </c>
      <c r="AV188" s="12" t="s">
        <v>80</v>
      </c>
      <c r="AW188" s="12" t="s">
        <v>37</v>
      </c>
      <c r="AX188" s="12" t="s">
        <v>73</v>
      </c>
      <c r="AY188" s="259" t="s">
        <v>139</v>
      </c>
    </row>
    <row r="189" s="13" customFormat="1">
      <c r="B189" s="260"/>
      <c r="C189" s="261"/>
      <c r="D189" s="247" t="s">
        <v>151</v>
      </c>
      <c r="E189" s="262" t="s">
        <v>21</v>
      </c>
      <c r="F189" s="263" t="s">
        <v>382</v>
      </c>
      <c r="G189" s="261"/>
      <c r="H189" s="264">
        <v>9.5999999999999996</v>
      </c>
      <c r="I189" s="265"/>
      <c r="J189" s="261"/>
      <c r="K189" s="261"/>
      <c r="L189" s="266"/>
      <c r="M189" s="267"/>
      <c r="N189" s="268"/>
      <c r="O189" s="268"/>
      <c r="P189" s="268"/>
      <c r="Q189" s="268"/>
      <c r="R189" s="268"/>
      <c r="S189" s="268"/>
      <c r="T189" s="269"/>
      <c r="AT189" s="270" t="s">
        <v>151</v>
      </c>
      <c r="AU189" s="270" t="s">
        <v>82</v>
      </c>
      <c r="AV189" s="13" t="s">
        <v>82</v>
      </c>
      <c r="AW189" s="13" t="s">
        <v>37</v>
      </c>
      <c r="AX189" s="13" t="s">
        <v>80</v>
      </c>
      <c r="AY189" s="270" t="s">
        <v>139</v>
      </c>
    </row>
    <row r="190" s="1" customFormat="1" ht="25.5" customHeight="1">
      <c r="B190" s="46"/>
      <c r="C190" s="235" t="s">
        <v>180</v>
      </c>
      <c r="D190" s="235" t="s">
        <v>142</v>
      </c>
      <c r="E190" s="236" t="s">
        <v>387</v>
      </c>
      <c r="F190" s="237" t="s">
        <v>388</v>
      </c>
      <c r="G190" s="238" t="s">
        <v>162</v>
      </c>
      <c r="H190" s="239">
        <v>20</v>
      </c>
      <c r="I190" s="240"/>
      <c r="J190" s="241">
        <f>ROUND(I190*H190,2)</f>
        <v>0</v>
      </c>
      <c r="K190" s="237" t="s">
        <v>146</v>
      </c>
      <c r="L190" s="72"/>
      <c r="M190" s="242" t="s">
        <v>21</v>
      </c>
      <c r="N190" s="243" t="s">
        <v>44</v>
      </c>
      <c r="O190" s="47"/>
      <c r="P190" s="244">
        <f>O190*H190</f>
        <v>0</v>
      </c>
      <c r="Q190" s="244">
        <v>0</v>
      </c>
      <c r="R190" s="244">
        <f>Q190*H190</f>
        <v>0</v>
      </c>
      <c r="S190" s="244">
        <v>0</v>
      </c>
      <c r="T190" s="245">
        <f>S190*H190</f>
        <v>0</v>
      </c>
      <c r="AR190" s="24" t="s">
        <v>147</v>
      </c>
      <c r="AT190" s="24" t="s">
        <v>142</v>
      </c>
      <c r="AU190" s="24" t="s">
        <v>82</v>
      </c>
      <c r="AY190" s="24" t="s">
        <v>139</v>
      </c>
      <c r="BE190" s="246">
        <f>IF(N190="základní",J190,0)</f>
        <v>0</v>
      </c>
      <c r="BF190" s="246">
        <f>IF(N190="snížená",J190,0)</f>
        <v>0</v>
      </c>
      <c r="BG190" s="246">
        <f>IF(N190="zákl. přenesená",J190,0)</f>
        <v>0</v>
      </c>
      <c r="BH190" s="246">
        <f>IF(N190="sníž. přenesená",J190,0)</f>
        <v>0</v>
      </c>
      <c r="BI190" s="246">
        <f>IF(N190="nulová",J190,0)</f>
        <v>0</v>
      </c>
      <c r="BJ190" s="24" t="s">
        <v>80</v>
      </c>
      <c r="BK190" s="246">
        <f>ROUND(I190*H190,2)</f>
        <v>0</v>
      </c>
      <c r="BL190" s="24" t="s">
        <v>147</v>
      </c>
      <c r="BM190" s="24" t="s">
        <v>389</v>
      </c>
    </row>
    <row r="191" s="1" customFormat="1">
      <c r="B191" s="46"/>
      <c r="C191" s="74"/>
      <c r="D191" s="247" t="s">
        <v>149</v>
      </c>
      <c r="E191" s="74"/>
      <c r="F191" s="248" t="s">
        <v>390</v>
      </c>
      <c r="G191" s="74"/>
      <c r="H191" s="74"/>
      <c r="I191" s="203"/>
      <c r="J191" s="74"/>
      <c r="K191" s="74"/>
      <c r="L191" s="72"/>
      <c r="M191" s="249"/>
      <c r="N191" s="47"/>
      <c r="O191" s="47"/>
      <c r="P191" s="47"/>
      <c r="Q191" s="47"/>
      <c r="R191" s="47"/>
      <c r="S191" s="47"/>
      <c r="T191" s="95"/>
      <c r="AT191" s="24" t="s">
        <v>149</v>
      </c>
      <c r="AU191" s="24" t="s">
        <v>82</v>
      </c>
    </row>
    <row r="192" s="13" customFormat="1">
      <c r="B192" s="260"/>
      <c r="C192" s="261"/>
      <c r="D192" s="247" t="s">
        <v>151</v>
      </c>
      <c r="E192" s="262" t="s">
        <v>21</v>
      </c>
      <c r="F192" s="263" t="s">
        <v>391</v>
      </c>
      <c r="G192" s="261"/>
      <c r="H192" s="264">
        <v>20</v>
      </c>
      <c r="I192" s="265"/>
      <c r="J192" s="261"/>
      <c r="K192" s="261"/>
      <c r="L192" s="266"/>
      <c r="M192" s="267"/>
      <c r="N192" s="268"/>
      <c r="O192" s="268"/>
      <c r="P192" s="268"/>
      <c r="Q192" s="268"/>
      <c r="R192" s="268"/>
      <c r="S192" s="268"/>
      <c r="T192" s="269"/>
      <c r="AT192" s="270" t="s">
        <v>151</v>
      </c>
      <c r="AU192" s="270" t="s">
        <v>82</v>
      </c>
      <c r="AV192" s="13" t="s">
        <v>82</v>
      </c>
      <c r="AW192" s="13" t="s">
        <v>37</v>
      </c>
      <c r="AX192" s="13" t="s">
        <v>80</v>
      </c>
      <c r="AY192" s="270" t="s">
        <v>139</v>
      </c>
    </row>
    <row r="193" s="1" customFormat="1" ht="38.25" customHeight="1">
      <c r="B193" s="46"/>
      <c r="C193" s="235" t="s">
        <v>392</v>
      </c>
      <c r="D193" s="235" t="s">
        <v>142</v>
      </c>
      <c r="E193" s="236" t="s">
        <v>393</v>
      </c>
      <c r="F193" s="237" t="s">
        <v>394</v>
      </c>
      <c r="G193" s="238" t="s">
        <v>395</v>
      </c>
      <c r="H193" s="239">
        <v>26.66</v>
      </c>
      <c r="I193" s="240"/>
      <c r="J193" s="241">
        <f>ROUND(I193*H193,2)</f>
        <v>0</v>
      </c>
      <c r="K193" s="237" t="s">
        <v>146</v>
      </c>
      <c r="L193" s="72"/>
      <c r="M193" s="242" t="s">
        <v>21</v>
      </c>
      <c r="N193" s="243" t="s">
        <v>44</v>
      </c>
      <c r="O193" s="47"/>
      <c r="P193" s="244">
        <f>O193*H193</f>
        <v>0</v>
      </c>
      <c r="Q193" s="244">
        <v>0</v>
      </c>
      <c r="R193" s="244">
        <f>Q193*H193</f>
        <v>0</v>
      </c>
      <c r="S193" s="244">
        <v>0</v>
      </c>
      <c r="T193" s="245">
        <f>S193*H193</f>
        <v>0</v>
      </c>
      <c r="AR193" s="24" t="s">
        <v>147</v>
      </c>
      <c r="AT193" s="24" t="s">
        <v>142</v>
      </c>
      <c r="AU193" s="24" t="s">
        <v>82</v>
      </c>
      <c r="AY193" s="24" t="s">
        <v>139</v>
      </c>
      <c r="BE193" s="246">
        <f>IF(N193="základní",J193,0)</f>
        <v>0</v>
      </c>
      <c r="BF193" s="246">
        <f>IF(N193="snížená",J193,0)</f>
        <v>0</v>
      </c>
      <c r="BG193" s="246">
        <f>IF(N193="zákl. přenesená",J193,0)</f>
        <v>0</v>
      </c>
      <c r="BH193" s="246">
        <f>IF(N193="sníž. přenesená",J193,0)</f>
        <v>0</v>
      </c>
      <c r="BI193" s="246">
        <f>IF(N193="nulová",J193,0)</f>
        <v>0</v>
      </c>
      <c r="BJ193" s="24" t="s">
        <v>80</v>
      </c>
      <c r="BK193" s="246">
        <f>ROUND(I193*H193,2)</f>
        <v>0</v>
      </c>
      <c r="BL193" s="24" t="s">
        <v>147</v>
      </c>
      <c r="BM193" s="24" t="s">
        <v>396</v>
      </c>
    </row>
    <row r="194" s="1" customFormat="1">
      <c r="B194" s="46"/>
      <c r="C194" s="74"/>
      <c r="D194" s="247" t="s">
        <v>149</v>
      </c>
      <c r="E194" s="74"/>
      <c r="F194" s="248" t="s">
        <v>397</v>
      </c>
      <c r="G194" s="74"/>
      <c r="H194" s="74"/>
      <c r="I194" s="203"/>
      <c r="J194" s="74"/>
      <c r="K194" s="74"/>
      <c r="L194" s="72"/>
      <c r="M194" s="249"/>
      <c r="N194" s="47"/>
      <c r="O194" s="47"/>
      <c r="P194" s="47"/>
      <c r="Q194" s="47"/>
      <c r="R194" s="47"/>
      <c r="S194" s="47"/>
      <c r="T194" s="95"/>
      <c r="AT194" s="24" t="s">
        <v>149</v>
      </c>
      <c r="AU194" s="24" t="s">
        <v>82</v>
      </c>
    </row>
    <row r="195" s="12" customFormat="1">
      <c r="B195" s="250"/>
      <c r="C195" s="251"/>
      <c r="D195" s="247" t="s">
        <v>151</v>
      </c>
      <c r="E195" s="252" t="s">
        <v>21</v>
      </c>
      <c r="F195" s="253" t="s">
        <v>398</v>
      </c>
      <c r="G195" s="251"/>
      <c r="H195" s="252" t="s">
        <v>21</v>
      </c>
      <c r="I195" s="254"/>
      <c r="J195" s="251"/>
      <c r="K195" s="251"/>
      <c r="L195" s="255"/>
      <c r="M195" s="256"/>
      <c r="N195" s="257"/>
      <c r="O195" s="257"/>
      <c r="P195" s="257"/>
      <c r="Q195" s="257"/>
      <c r="R195" s="257"/>
      <c r="S195" s="257"/>
      <c r="T195" s="258"/>
      <c r="AT195" s="259" t="s">
        <v>151</v>
      </c>
      <c r="AU195" s="259" t="s">
        <v>82</v>
      </c>
      <c r="AV195" s="12" t="s">
        <v>80</v>
      </c>
      <c r="AW195" s="12" t="s">
        <v>37</v>
      </c>
      <c r="AX195" s="12" t="s">
        <v>73</v>
      </c>
      <c r="AY195" s="259" t="s">
        <v>139</v>
      </c>
    </row>
    <row r="196" s="13" customFormat="1">
      <c r="B196" s="260"/>
      <c r="C196" s="261"/>
      <c r="D196" s="247" t="s">
        <v>151</v>
      </c>
      <c r="E196" s="262" t="s">
        <v>21</v>
      </c>
      <c r="F196" s="263" t="s">
        <v>399</v>
      </c>
      <c r="G196" s="261"/>
      <c r="H196" s="264">
        <v>10.66</v>
      </c>
      <c r="I196" s="265"/>
      <c r="J196" s="261"/>
      <c r="K196" s="261"/>
      <c r="L196" s="266"/>
      <c r="M196" s="267"/>
      <c r="N196" s="268"/>
      <c r="O196" s="268"/>
      <c r="P196" s="268"/>
      <c r="Q196" s="268"/>
      <c r="R196" s="268"/>
      <c r="S196" s="268"/>
      <c r="T196" s="269"/>
      <c r="AT196" s="270" t="s">
        <v>151</v>
      </c>
      <c r="AU196" s="270" t="s">
        <v>82</v>
      </c>
      <c r="AV196" s="13" t="s">
        <v>82</v>
      </c>
      <c r="AW196" s="13" t="s">
        <v>37</v>
      </c>
      <c r="AX196" s="13" t="s">
        <v>73</v>
      </c>
      <c r="AY196" s="270" t="s">
        <v>139</v>
      </c>
    </row>
    <row r="197" s="12" customFormat="1">
      <c r="B197" s="250"/>
      <c r="C197" s="251"/>
      <c r="D197" s="247" t="s">
        <v>151</v>
      </c>
      <c r="E197" s="252" t="s">
        <v>21</v>
      </c>
      <c r="F197" s="253" t="s">
        <v>400</v>
      </c>
      <c r="G197" s="251"/>
      <c r="H197" s="252" t="s">
        <v>21</v>
      </c>
      <c r="I197" s="254"/>
      <c r="J197" s="251"/>
      <c r="K197" s="251"/>
      <c r="L197" s="255"/>
      <c r="M197" s="256"/>
      <c r="N197" s="257"/>
      <c r="O197" s="257"/>
      <c r="P197" s="257"/>
      <c r="Q197" s="257"/>
      <c r="R197" s="257"/>
      <c r="S197" s="257"/>
      <c r="T197" s="258"/>
      <c r="AT197" s="259" t="s">
        <v>151</v>
      </c>
      <c r="AU197" s="259" t="s">
        <v>82</v>
      </c>
      <c r="AV197" s="12" t="s">
        <v>80</v>
      </c>
      <c r="AW197" s="12" t="s">
        <v>37</v>
      </c>
      <c r="AX197" s="12" t="s">
        <v>73</v>
      </c>
      <c r="AY197" s="259" t="s">
        <v>139</v>
      </c>
    </row>
    <row r="198" s="13" customFormat="1">
      <c r="B198" s="260"/>
      <c r="C198" s="261"/>
      <c r="D198" s="247" t="s">
        <v>151</v>
      </c>
      <c r="E198" s="262" t="s">
        <v>21</v>
      </c>
      <c r="F198" s="263" t="s">
        <v>401</v>
      </c>
      <c r="G198" s="261"/>
      <c r="H198" s="264">
        <v>16</v>
      </c>
      <c r="I198" s="265"/>
      <c r="J198" s="261"/>
      <c r="K198" s="261"/>
      <c r="L198" s="266"/>
      <c r="M198" s="267"/>
      <c r="N198" s="268"/>
      <c r="O198" s="268"/>
      <c r="P198" s="268"/>
      <c r="Q198" s="268"/>
      <c r="R198" s="268"/>
      <c r="S198" s="268"/>
      <c r="T198" s="269"/>
      <c r="AT198" s="270" t="s">
        <v>151</v>
      </c>
      <c r="AU198" s="270" t="s">
        <v>82</v>
      </c>
      <c r="AV198" s="13" t="s">
        <v>82</v>
      </c>
      <c r="AW198" s="13" t="s">
        <v>37</v>
      </c>
      <c r="AX198" s="13" t="s">
        <v>73</v>
      </c>
      <c r="AY198" s="270" t="s">
        <v>139</v>
      </c>
    </row>
    <row r="199" s="14" customFormat="1">
      <c r="B199" s="271"/>
      <c r="C199" s="272"/>
      <c r="D199" s="247" t="s">
        <v>151</v>
      </c>
      <c r="E199" s="273" t="s">
        <v>21</v>
      </c>
      <c r="F199" s="274" t="s">
        <v>154</v>
      </c>
      <c r="G199" s="272"/>
      <c r="H199" s="275">
        <v>26.66</v>
      </c>
      <c r="I199" s="276"/>
      <c r="J199" s="272"/>
      <c r="K199" s="272"/>
      <c r="L199" s="277"/>
      <c r="M199" s="278"/>
      <c r="N199" s="279"/>
      <c r="O199" s="279"/>
      <c r="P199" s="279"/>
      <c r="Q199" s="279"/>
      <c r="R199" s="279"/>
      <c r="S199" s="279"/>
      <c r="T199" s="280"/>
      <c r="AT199" s="281" t="s">
        <v>151</v>
      </c>
      <c r="AU199" s="281" t="s">
        <v>82</v>
      </c>
      <c r="AV199" s="14" t="s">
        <v>147</v>
      </c>
      <c r="AW199" s="14" t="s">
        <v>37</v>
      </c>
      <c r="AX199" s="14" t="s">
        <v>80</v>
      </c>
      <c r="AY199" s="281" t="s">
        <v>139</v>
      </c>
    </row>
    <row r="200" s="1" customFormat="1" ht="51" customHeight="1">
      <c r="B200" s="46"/>
      <c r="C200" s="235" t="s">
        <v>402</v>
      </c>
      <c r="D200" s="235" t="s">
        <v>142</v>
      </c>
      <c r="E200" s="236" t="s">
        <v>403</v>
      </c>
      <c r="F200" s="237" t="s">
        <v>404</v>
      </c>
      <c r="G200" s="238" t="s">
        <v>395</v>
      </c>
      <c r="H200" s="239">
        <v>26.66</v>
      </c>
      <c r="I200" s="240"/>
      <c r="J200" s="241">
        <f>ROUND(I200*H200,2)</f>
        <v>0</v>
      </c>
      <c r="K200" s="237" t="s">
        <v>146</v>
      </c>
      <c r="L200" s="72"/>
      <c r="M200" s="242" t="s">
        <v>21</v>
      </c>
      <c r="N200" s="243" t="s">
        <v>44</v>
      </c>
      <c r="O200" s="47"/>
      <c r="P200" s="244">
        <f>O200*H200</f>
        <v>0</v>
      </c>
      <c r="Q200" s="244">
        <v>0</v>
      </c>
      <c r="R200" s="244">
        <f>Q200*H200</f>
        <v>0</v>
      </c>
      <c r="S200" s="244">
        <v>0</v>
      </c>
      <c r="T200" s="245">
        <f>S200*H200</f>
        <v>0</v>
      </c>
      <c r="AR200" s="24" t="s">
        <v>147</v>
      </c>
      <c r="AT200" s="24" t="s">
        <v>142</v>
      </c>
      <c r="AU200" s="24" t="s">
        <v>82</v>
      </c>
      <c r="AY200" s="24" t="s">
        <v>139</v>
      </c>
      <c r="BE200" s="246">
        <f>IF(N200="základní",J200,0)</f>
        <v>0</v>
      </c>
      <c r="BF200" s="246">
        <f>IF(N200="snížená",J200,0)</f>
        <v>0</v>
      </c>
      <c r="BG200" s="246">
        <f>IF(N200="zákl. přenesená",J200,0)</f>
        <v>0</v>
      </c>
      <c r="BH200" s="246">
        <f>IF(N200="sníž. přenesená",J200,0)</f>
        <v>0</v>
      </c>
      <c r="BI200" s="246">
        <f>IF(N200="nulová",J200,0)</f>
        <v>0</v>
      </c>
      <c r="BJ200" s="24" t="s">
        <v>80</v>
      </c>
      <c r="BK200" s="246">
        <f>ROUND(I200*H200,2)</f>
        <v>0</v>
      </c>
      <c r="BL200" s="24" t="s">
        <v>147</v>
      </c>
      <c r="BM200" s="24" t="s">
        <v>405</v>
      </c>
    </row>
    <row r="201" s="1" customFormat="1">
      <c r="B201" s="46"/>
      <c r="C201" s="74"/>
      <c r="D201" s="247" t="s">
        <v>149</v>
      </c>
      <c r="E201" s="74"/>
      <c r="F201" s="248" t="s">
        <v>406</v>
      </c>
      <c r="G201" s="74"/>
      <c r="H201" s="74"/>
      <c r="I201" s="203"/>
      <c r="J201" s="74"/>
      <c r="K201" s="74"/>
      <c r="L201" s="72"/>
      <c r="M201" s="249"/>
      <c r="N201" s="47"/>
      <c r="O201" s="47"/>
      <c r="P201" s="47"/>
      <c r="Q201" s="47"/>
      <c r="R201" s="47"/>
      <c r="S201" s="47"/>
      <c r="T201" s="95"/>
      <c r="AT201" s="24" t="s">
        <v>149</v>
      </c>
      <c r="AU201" s="24" t="s">
        <v>82</v>
      </c>
    </row>
    <row r="202" s="12" customFormat="1">
      <c r="B202" s="250"/>
      <c r="C202" s="251"/>
      <c r="D202" s="247" t="s">
        <v>151</v>
      </c>
      <c r="E202" s="252" t="s">
        <v>21</v>
      </c>
      <c r="F202" s="253" t="s">
        <v>398</v>
      </c>
      <c r="G202" s="251"/>
      <c r="H202" s="252" t="s">
        <v>21</v>
      </c>
      <c r="I202" s="254"/>
      <c r="J202" s="251"/>
      <c r="K202" s="251"/>
      <c r="L202" s="255"/>
      <c r="M202" s="256"/>
      <c r="N202" s="257"/>
      <c r="O202" s="257"/>
      <c r="P202" s="257"/>
      <c r="Q202" s="257"/>
      <c r="R202" s="257"/>
      <c r="S202" s="257"/>
      <c r="T202" s="258"/>
      <c r="AT202" s="259" t="s">
        <v>151</v>
      </c>
      <c r="AU202" s="259" t="s">
        <v>82</v>
      </c>
      <c r="AV202" s="12" t="s">
        <v>80</v>
      </c>
      <c r="AW202" s="12" t="s">
        <v>37</v>
      </c>
      <c r="AX202" s="12" t="s">
        <v>73</v>
      </c>
      <c r="AY202" s="259" t="s">
        <v>139</v>
      </c>
    </row>
    <row r="203" s="13" customFormat="1">
      <c r="B203" s="260"/>
      <c r="C203" s="261"/>
      <c r="D203" s="247" t="s">
        <v>151</v>
      </c>
      <c r="E203" s="262" t="s">
        <v>21</v>
      </c>
      <c r="F203" s="263" t="s">
        <v>399</v>
      </c>
      <c r="G203" s="261"/>
      <c r="H203" s="264">
        <v>10.66</v>
      </c>
      <c r="I203" s="265"/>
      <c r="J203" s="261"/>
      <c r="K203" s="261"/>
      <c r="L203" s="266"/>
      <c r="M203" s="267"/>
      <c r="N203" s="268"/>
      <c r="O203" s="268"/>
      <c r="P203" s="268"/>
      <c r="Q203" s="268"/>
      <c r="R203" s="268"/>
      <c r="S203" s="268"/>
      <c r="T203" s="269"/>
      <c r="AT203" s="270" t="s">
        <v>151</v>
      </c>
      <c r="AU203" s="270" t="s">
        <v>82</v>
      </c>
      <c r="AV203" s="13" t="s">
        <v>82</v>
      </c>
      <c r="AW203" s="13" t="s">
        <v>37</v>
      </c>
      <c r="AX203" s="13" t="s">
        <v>73</v>
      </c>
      <c r="AY203" s="270" t="s">
        <v>139</v>
      </c>
    </row>
    <row r="204" s="12" customFormat="1">
      <c r="B204" s="250"/>
      <c r="C204" s="251"/>
      <c r="D204" s="247" t="s">
        <v>151</v>
      </c>
      <c r="E204" s="252" t="s">
        <v>21</v>
      </c>
      <c r="F204" s="253" t="s">
        <v>400</v>
      </c>
      <c r="G204" s="251"/>
      <c r="H204" s="252" t="s">
        <v>21</v>
      </c>
      <c r="I204" s="254"/>
      <c r="J204" s="251"/>
      <c r="K204" s="251"/>
      <c r="L204" s="255"/>
      <c r="M204" s="256"/>
      <c r="N204" s="257"/>
      <c r="O204" s="257"/>
      <c r="P204" s="257"/>
      <c r="Q204" s="257"/>
      <c r="R204" s="257"/>
      <c r="S204" s="257"/>
      <c r="T204" s="258"/>
      <c r="AT204" s="259" t="s">
        <v>151</v>
      </c>
      <c r="AU204" s="259" t="s">
        <v>82</v>
      </c>
      <c r="AV204" s="12" t="s">
        <v>80</v>
      </c>
      <c r="AW204" s="12" t="s">
        <v>37</v>
      </c>
      <c r="AX204" s="12" t="s">
        <v>73</v>
      </c>
      <c r="AY204" s="259" t="s">
        <v>139</v>
      </c>
    </row>
    <row r="205" s="13" customFormat="1">
      <c r="B205" s="260"/>
      <c r="C205" s="261"/>
      <c r="D205" s="247" t="s">
        <v>151</v>
      </c>
      <c r="E205" s="262" t="s">
        <v>21</v>
      </c>
      <c r="F205" s="263" t="s">
        <v>401</v>
      </c>
      <c r="G205" s="261"/>
      <c r="H205" s="264">
        <v>16</v>
      </c>
      <c r="I205" s="265"/>
      <c r="J205" s="261"/>
      <c r="K205" s="261"/>
      <c r="L205" s="266"/>
      <c r="M205" s="267"/>
      <c r="N205" s="268"/>
      <c r="O205" s="268"/>
      <c r="P205" s="268"/>
      <c r="Q205" s="268"/>
      <c r="R205" s="268"/>
      <c r="S205" s="268"/>
      <c r="T205" s="269"/>
      <c r="AT205" s="270" t="s">
        <v>151</v>
      </c>
      <c r="AU205" s="270" t="s">
        <v>82</v>
      </c>
      <c r="AV205" s="13" t="s">
        <v>82</v>
      </c>
      <c r="AW205" s="13" t="s">
        <v>37</v>
      </c>
      <c r="AX205" s="13" t="s">
        <v>73</v>
      </c>
      <c r="AY205" s="270" t="s">
        <v>139</v>
      </c>
    </row>
    <row r="206" s="14" customFormat="1">
      <c r="B206" s="271"/>
      <c r="C206" s="272"/>
      <c r="D206" s="247" t="s">
        <v>151</v>
      </c>
      <c r="E206" s="273" t="s">
        <v>21</v>
      </c>
      <c r="F206" s="274" t="s">
        <v>154</v>
      </c>
      <c r="G206" s="272"/>
      <c r="H206" s="275">
        <v>26.66</v>
      </c>
      <c r="I206" s="276"/>
      <c r="J206" s="272"/>
      <c r="K206" s="272"/>
      <c r="L206" s="277"/>
      <c r="M206" s="278"/>
      <c r="N206" s="279"/>
      <c r="O206" s="279"/>
      <c r="P206" s="279"/>
      <c r="Q206" s="279"/>
      <c r="R206" s="279"/>
      <c r="S206" s="279"/>
      <c r="T206" s="280"/>
      <c r="AT206" s="281" t="s">
        <v>151</v>
      </c>
      <c r="AU206" s="281" t="s">
        <v>82</v>
      </c>
      <c r="AV206" s="14" t="s">
        <v>147</v>
      </c>
      <c r="AW206" s="14" t="s">
        <v>37</v>
      </c>
      <c r="AX206" s="14" t="s">
        <v>80</v>
      </c>
      <c r="AY206" s="281" t="s">
        <v>139</v>
      </c>
    </row>
    <row r="207" s="1" customFormat="1" ht="16.5" customHeight="1">
      <c r="B207" s="46"/>
      <c r="C207" s="282" t="s">
        <v>216</v>
      </c>
      <c r="D207" s="282" t="s">
        <v>199</v>
      </c>
      <c r="E207" s="283" t="s">
        <v>407</v>
      </c>
      <c r="F207" s="284" t="s">
        <v>408</v>
      </c>
      <c r="G207" s="285" t="s">
        <v>220</v>
      </c>
      <c r="H207" s="286">
        <v>11.73</v>
      </c>
      <c r="I207" s="287"/>
      <c r="J207" s="288">
        <f>ROUND(I207*H207,2)</f>
        <v>0</v>
      </c>
      <c r="K207" s="284" t="s">
        <v>146</v>
      </c>
      <c r="L207" s="289"/>
      <c r="M207" s="290" t="s">
        <v>21</v>
      </c>
      <c r="N207" s="291" t="s">
        <v>44</v>
      </c>
      <c r="O207" s="47"/>
      <c r="P207" s="244">
        <f>O207*H207</f>
        <v>0</v>
      </c>
      <c r="Q207" s="244">
        <v>1</v>
      </c>
      <c r="R207" s="244">
        <f>Q207*H207</f>
        <v>11.73</v>
      </c>
      <c r="S207" s="244">
        <v>0</v>
      </c>
      <c r="T207" s="245">
        <f>S207*H207</f>
        <v>0</v>
      </c>
      <c r="AR207" s="24" t="s">
        <v>192</v>
      </c>
      <c r="AT207" s="24" t="s">
        <v>199</v>
      </c>
      <c r="AU207" s="24" t="s">
        <v>82</v>
      </c>
      <c r="AY207" s="24" t="s">
        <v>139</v>
      </c>
      <c r="BE207" s="246">
        <f>IF(N207="základní",J207,0)</f>
        <v>0</v>
      </c>
      <c r="BF207" s="246">
        <f>IF(N207="snížená",J207,0)</f>
        <v>0</v>
      </c>
      <c r="BG207" s="246">
        <f>IF(N207="zákl. přenesená",J207,0)</f>
        <v>0</v>
      </c>
      <c r="BH207" s="246">
        <f>IF(N207="sníž. přenesená",J207,0)</f>
        <v>0</v>
      </c>
      <c r="BI207" s="246">
        <f>IF(N207="nulová",J207,0)</f>
        <v>0</v>
      </c>
      <c r="BJ207" s="24" t="s">
        <v>80</v>
      </c>
      <c r="BK207" s="246">
        <f>ROUND(I207*H207,2)</f>
        <v>0</v>
      </c>
      <c r="BL207" s="24" t="s">
        <v>147</v>
      </c>
      <c r="BM207" s="24" t="s">
        <v>409</v>
      </c>
    </row>
    <row r="208" s="13" customFormat="1">
      <c r="B208" s="260"/>
      <c r="C208" s="261"/>
      <c r="D208" s="247" t="s">
        <v>151</v>
      </c>
      <c r="E208" s="262" t="s">
        <v>21</v>
      </c>
      <c r="F208" s="263" t="s">
        <v>410</v>
      </c>
      <c r="G208" s="261"/>
      <c r="H208" s="264">
        <v>11.73</v>
      </c>
      <c r="I208" s="265"/>
      <c r="J208" s="261"/>
      <c r="K208" s="261"/>
      <c r="L208" s="266"/>
      <c r="M208" s="267"/>
      <c r="N208" s="268"/>
      <c r="O208" s="268"/>
      <c r="P208" s="268"/>
      <c r="Q208" s="268"/>
      <c r="R208" s="268"/>
      <c r="S208" s="268"/>
      <c r="T208" s="269"/>
      <c r="AT208" s="270" t="s">
        <v>151</v>
      </c>
      <c r="AU208" s="270" t="s">
        <v>82</v>
      </c>
      <c r="AV208" s="13" t="s">
        <v>82</v>
      </c>
      <c r="AW208" s="13" t="s">
        <v>37</v>
      </c>
      <c r="AX208" s="13" t="s">
        <v>80</v>
      </c>
      <c r="AY208" s="270" t="s">
        <v>139</v>
      </c>
    </row>
    <row r="209" s="1" customFormat="1" ht="16.5" customHeight="1">
      <c r="B209" s="46"/>
      <c r="C209" s="282" t="s">
        <v>411</v>
      </c>
      <c r="D209" s="282" t="s">
        <v>199</v>
      </c>
      <c r="E209" s="283" t="s">
        <v>412</v>
      </c>
      <c r="F209" s="284" t="s">
        <v>413</v>
      </c>
      <c r="G209" s="285" t="s">
        <v>162</v>
      </c>
      <c r="H209" s="286">
        <v>20</v>
      </c>
      <c r="I209" s="287"/>
      <c r="J209" s="288">
        <f>ROUND(I209*H209,2)</f>
        <v>0</v>
      </c>
      <c r="K209" s="284" t="s">
        <v>146</v>
      </c>
      <c r="L209" s="289"/>
      <c r="M209" s="290" t="s">
        <v>21</v>
      </c>
      <c r="N209" s="291" t="s">
        <v>44</v>
      </c>
      <c r="O209" s="47"/>
      <c r="P209" s="244">
        <f>O209*H209</f>
        <v>0</v>
      </c>
      <c r="Q209" s="244">
        <v>0</v>
      </c>
      <c r="R209" s="244">
        <f>Q209*H209</f>
        <v>0</v>
      </c>
      <c r="S209" s="244">
        <v>0</v>
      </c>
      <c r="T209" s="245">
        <f>S209*H209</f>
        <v>0</v>
      </c>
      <c r="AR209" s="24" t="s">
        <v>192</v>
      </c>
      <c r="AT209" s="24" t="s">
        <v>199</v>
      </c>
      <c r="AU209" s="24" t="s">
        <v>82</v>
      </c>
      <c r="AY209" s="24" t="s">
        <v>139</v>
      </c>
      <c r="BE209" s="246">
        <f>IF(N209="základní",J209,0)</f>
        <v>0</v>
      </c>
      <c r="BF209" s="246">
        <f>IF(N209="snížená",J209,0)</f>
        <v>0</v>
      </c>
      <c r="BG209" s="246">
        <f>IF(N209="zákl. přenesená",J209,0)</f>
        <v>0</v>
      </c>
      <c r="BH209" s="246">
        <f>IF(N209="sníž. přenesená",J209,0)</f>
        <v>0</v>
      </c>
      <c r="BI209" s="246">
        <f>IF(N209="nulová",J209,0)</f>
        <v>0</v>
      </c>
      <c r="BJ209" s="24" t="s">
        <v>80</v>
      </c>
      <c r="BK209" s="246">
        <f>ROUND(I209*H209,2)</f>
        <v>0</v>
      </c>
      <c r="BL209" s="24" t="s">
        <v>147</v>
      </c>
      <c r="BM209" s="24" t="s">
        <v>414</v>
      </c>
    </row>
    <row r="210" s="13" customFormat="1">
      <c r="B210" s="260"/>
      <c r="C210" s="261"/>
      <c r="D210" s="247" t="s">
        <v>151</v>
      </c>
      <c r="E210" s="262" t="s">
        <v>21</v>
      </c>
      <c r="F210" s="263" t="s">
        <v>158</v>
      </c>
      <c r="G210" s="261"/>
      <c r="H210" s="264">
        <v>20</v>
      </c>
      <c r="I210" s="265"/>
      <c r="J210" s="261"/>
      <c r="K210" s="261"/>
      <c r="L210" s="266"/>
      <c r="M210" s="267"/>
      <c r="N210" s="268"/>
      <c r="O210" s="268"/>
      <c r="P210" s="268"/>
      <c r="Q210" s="268"/>
      <c r="R210" s="268"/>
      <c r="S210" s="268"/>
      <c r="T210" s="269"/>
      <c r="AT210" s="270" t="s">
        <v>151</v>
      </c>
      <c r="AU210" s="270" t="s">
        <v>82</v>
      </c>
      <c r="AV210" s="13" t="s">
        <v>82</v>
      </c>
      <c r="AW210" s="13" t="s">
        <v>37</v>
      </c>
      <c r="AX210" s="13" t="s">
        <v>80</v>
      </c>
      <c r="AY210" s="270" t="s">
        <v>139</v>
      </c>
    </row>
    <row r="211" s="1" customFormat="1" ht="153" customHeight="1">
      <c r="B211" s="46"/>
      <c r="C211" s="235" t="s">
        <v>415</v>
      </c>
      <c r="D211" s="235" t="s">
        <v>142</v>
      </c>
      <c r="E211" s="236" t="s">
        <v>416</v>
      </c>
      <c r="F211" s="237" t="s">
        <v>417</v>
      </c>
      <c r="G211" s="238" t="s">
        <v>220</v>
      </c>
      <c r="H211" s="239">
        <v>23.460000000000001</v>
      </c>
      <c r="I211" s="240"/>
      <c r="J211" s="241">
        <f>ROUND(I211*H211,2)</f>
        <v>0</v>
      </c>
      <c r="K211" s="237" t="s">
        <v>146</v>
      </c>
      <c r="L211" s="72"/>
      <c r="M211" s="242" t="s">
        <v>21</v>
      </c>
      <c r="N211" s="243" t="s">
        <v>44</v>
      </c>
      <c r="O211" s="47"/>
      <c r="P211" s="244">
        <f>O211*H211</f>
        <v>0</v>
      </c>
      <c r="Q211" s="244">
        <v>0</v>
      </c>
      <c r="R211" s="244">
        <f>Q211*H211</f>
        <v>0</v>
      </c>
      <c r="S211" s="244">
        <v>0</v>
      </c>
      <c r="T211" s="245">
        <f>S211*H211</f>
        <v>0</v>
      </c>
      <c r="AR211" s="24" t="s">
        <v>147</v>
      </c>
      <c r="AT211" s="24" t="s">
        <v>142</v>
      </c>
      <c r="AU211" s="24" t="s">
        <v>82</v>
      </c>
      <c r="AY211" s="24" t="s">
        <v>139</v>
      </c>
      <c r="BE211" s="246">
        <f>IF(N211="základní",J211,0)</f>
        <v>0</v>
      </c>
      <c r="BF211" s="246">
        <f>IF(N211="snížená",J211,0)</f>
        <v>0</v>
      </c>
      <c r="BG211" s="246">
        <f>IF(N211="zákl. přenesená",J211,0)</f>
        <v>0</v>
      </c>
      <c r="BH211" s="246">
        <f>IF(N211="sníž. přenesená",J211,0)</f>
        <v>0</v>
      </c>
      <c r="BI211" s="246">
        <f>IF(N211="nulová",J211,0)</f>
        <v>0</v>
      </c>
      <c r="BJ211" s="24" t="s">
        <v>80</v>
      </c>
      <c r="BK211" s="246">
        <f>ROUND(I211*H211,2)</f>
        <v>0</v>
      </c>
      <c r="BL211" s="24" t="s">
        <v>147</v>
      </c>
      <c r="BM211" s="24" t="s">
        <v>418</v>
      </c>
    </row>
    <row r="212" s="1" customFormat="1">
      <c r="B212" s="46"/>
      <c r="C212" s="74"/>
      <c r="D212" s="247" t="s">
        <v>149</v>
      </c>
      <c r="E212" s="74"/>
      <c r="F212" s="248" t="s">
        <v>227</v>
      </c>
      <c r="G212" s="74"/>
      <c r="H212" s="74"/>
      <c r="I212" s="203"/>
      <c r="J212" s="74"/>
      <c r="K212" s="74"/>
      <c r="L212" s="72"/>
      <c r="M212" s="249"/>
      <c r="N212" s="47"/>
      <c r="O212" s="47"/>
      <c r="P212" s="47"/>
      <c r="Q212" s="47"/>
      <c r="R212" s="47"/>
      <c r="S212" s="47"/>
      <c r="T212" s="95"/>
      <c r="AT212" s="24" t="s">
        <v>149</v>
      </c>
      <c r="AU212" s="24" t="s">
        <v>82</v>
      </c>
    </row>
    <row r="213" s="12" customFormat="1">
      <c r="B213" s="250"/>
      <c r="C213" s="251"/>
      <c r="D213" s="247" t="s">
        <v>151</v>
      </c>
      <c r="E213" s="252" t="s">
        <v>21</v>
      </c>
      <c r="F213" s="253" t="s">
        <v>419</v>
      </c>
      <c r="G213" s="251"/>
      <c r="H213" s="252" t="s">
        <v>21</v>
      </c>
      <c r="I213" s="254"/>
      <c r="J213" s="251"/>
      <c r="K213" s="251"/>
      <c r="L213" s="255"/>
      <c r="M213" s="256"/>
      <c r="N213" s="257"/>
      <c r="O213" s="257"/>
      <c r="P213" s="257"/>
      <c r="Q213" s="257"/>
      <c r="R213" s="257"/>
      <c r="S213" s="257"/>
      <c r="T213" s="258"/>
      <c r="AT213" s="259" t="s">
        <v>151</v>
      </c>
      <c r="AU213" s="259" t="s">
        <v>82</v>
      </c>
      <c r="AV213" s="12" t="s">
        <v>80</v>
      </c>
      <c r="AW213" s="12" t="s">
        <v>37</v>
      </c>
      <c r="AX213" s="12" t="s">
        <v>73</v>
      </c>
      <c r="AY213" s="259" t="s">
        <v>139</v>
      </c>
    </row>
    <row r="214" s="13" customFormat="1">
      <c r="B214" s="260"/>
      <c r="C214" s="261"/>
      <c r="D214" s="247" t="s">
        <v>151</v>
      </c>
      <c r="E214" s="262" t="s">
        <v>21</v>
      </c>
      <c r="F214" s="263" t="s">
        <v>420</v>
      </c>
      <c r="G214" s="261"/>
      <c r="H214" s="264">
        <v>11.73</v>
      </c>
      <c r="I214" s="265"/>
      <c r="J214" s="261"/>
      <c r="K214" s="261"/>
      <c r="L214" s="266"/>
      <c r="M214" s="267"/>
      <c r="N214" s="268"/>
      <c r="O214" s="268"/>
      <c r="P214" s="268"/>
      <c r="Q214" s="268"/>
      <c r="R214" s="268"/>
      <c r="S214" s="268"/>
      <c r="T214" s="269"/>
      <c r="AT214" s="270" t="s">
        <v>151</v>
      </c>
      <c r="AU214" s="270" t="s">
        <v>82</v>
      </c>
      <c r="AV214" s="13" t="s">
        <v>82</v>
      </c>
      <c r="AW214" s="13" t="s">
        <v>37</v>
      </c>
      <c r="AX214" s="13" t="s">
        <v>73</v>
      </c>
      <c r="AY214" s="270" t="s">
        <v>139</v>
      </c>
    </row>
    <row r="215" s="12" customFormat="1">
      <c r="B215" s="250"/>
      <c r="C215" s="251"/>
      <c r="D215" s="247" t="s">
        <v>151</v>
      </c>
      <c r="E215" s="252" t="s">
        <v>21</v>
      </c>
      <c r="F215" s="253" t="s">
        <v>421</v>
      </c>
      <c r="G215" s="251"/>
      <c r="H215" s="252" t="s">
        <v>21</v>
      </c>
      <c r="I215" s="254"/>
      <c r="J215" s="251"/>
      <c r="K215" s="251"/>
      <c r="L215" s="255"/>
      <c r="M215" s="256"/>
      <c r="N215" s="257"/>
      <c r="O215" s="257"/>
      <c r="P215" s="257"/>
      <c r="Q215" s="257"/>
      <c r="R215" s="257"/>
      <c r="S215" s="257"/>
      <c r="T215" s="258"/>
      <c r="AT215" s="259" t="s">
        <v>151</v>
      </c>
      <c r="AU215" s="259" t="s">
        <v>82</v>
      </c>
      <c r="AV215" s="12" t="s">
        <v>80</v>
      </c>
      <c r="AW215" s="12" t="s">
        <v>37</v>
      </c>
      <c r="AX215" s="12" t="s">
        <v>73</v>
      </c>
      <c r="AY215" s="259" t="s">
        <v>139</v>
      </c>
    </row>
    <row r="216" s="13" customFormat="1">
      <c r="B216" s="260"/>
      <c r="C216" s="261"/>
      <c r="D216" s="247" t="s">
        <v>151</v>
      </c>
      <c r="E216" s="262" t="s">
        <v>21</v>
      </c>
      <c r="F216" s="263" t="s">
        <v>420</v>
      </c>
      <c r="G216" s="261"/>
      <c r="H216" s="264">
        <v>11.73</v>
      </c>
      <c r="I216" s="265"/>
      <c r="J216" s="261"/>
      <c r="K216" s="261"/>
      <c r="L216" s="266"/>
      <c r="M216" s="267"/>
      <c r="N216" s="268"/>
      <c r="O216" s="268"/>
      <c r="P216" s="268"/>
      <c r="Q216" s="268"/>
      <c r="R216" s="268"/>
      <c r="S216" s="268"/>
      <c r="T216" s="269"/>
      <c r="AT216" s="270" t="s">
        <v>151</v>
      </c>
      <c r="AU216" s="270" t="s">
        <v>82</v>
      </c>
      <c r="AV216" s="13" t="s">
        <v>82</v>
      </c>
      <c r="AW216" s="13" t="s">
        <v>37</v>
      </c>
      <c r="AX216" s="13" t="s">
        <v>73</v>
      </c>
      <c r="AY216" s="270" t="s">
        <v>139</v>
      </c>
    </row>
    <row r="217" s="14" customFormat="1">
      <c r="B217" s="271"/>
      <c r="C217" s="272"/>
      <c r="D217" s="247" t="s">
        <v>151</v>
      </c>
      <c r="E217" s="273" t="s">
        <v>21</v>
      </c>
      <c r="F217" s="274" t="s">
        <v>154</v>
      </c>
      <c r="G217" s="272"/>
      <c r="H217" s="275">
        <v>23.460000000000001</v>
      </c>
      <c r="I217" s="276"/>
      <c r="J217" s="272"/>
      <c r="K217" s="272"/>
      <c r="L217" s="277"/>
      <c r="M217" s="278"/>
      <c r="N217" s="279"/>
      <c r="O217" s="279"/>
      <c r="P217" s="279"/>
      <c r="Q217" s="279"/>
      <c r="R217" s="279"/>
      <c r="S217" s="279"/>
      <c r="T217" s="280"/>
      <c r="AT217" s="281" t="s">
        <v>151</v>
      </c>
      <c r="AU217" s="281" t="s">
        <v>82</v>
      </c>
      <c r="AV217" s="14" t="s">
        <v>147</v>
      </c>
      <c r="AW217" s="14" t="s">
        <v>37</v>
      </c>
      <c r="AX217" s="14" t="s">
        <v>80</v>
      </c>
      <c r="AY217" s="281" t="s">
        <v>139</v>
      </c>
    </row>
    <row r="218" s="1" customFormat="1" ht="25.5" customHeight="1">
      <c r="B218" s="46"/>
      <c r="C218" s="235" t="s">
        <v>422</v>
      </c>
      <c r="D218" s="235" t="s">
        <v>142</v>
      </c>
      <c r="E218" s="236" t="s">
        <v>423</v>
      </c>
      <c r="F218" s="237" t="s">
        <v>424</v>
      </c>
      <c r="G218" s="238" t="s">
        <v>220</v>
      </c>
      <c r="H218" s="239">
        <v>11.73</v>
      </c>
      <c r="I218" s="240"/>
      <c r="J218" s="241">
        <f>ROUND(I218*H218,2)</f>
        <v>0</v>
      </c>
      <c r="K218" s="237" t="s">
        <v>146</v>
      </c>
      <c r="L218" s="72"/>
      <c r="M218" s="242" t="s">
        <v>21</v>
      </c>
      <c r="N218" s="243" t="s">
        <v>44</v>
      </c>
      <c r="O218" s="47"/>
      <c r="P218" s="244">
        <f>O218*H218</f>
        <v>0</v>
      </c>
      <c r="Q218" s="244">
        <v>0</v>
      </c>
      <c r="R218" s="244">
        <f>Q218*H218</f>
        <v>0</v>
      </c>
      <c r="S218" s="244">
        <v>0</v>
      </c>
      <c r="T218" s="245">
        <f>S218*H218</f>
        <v>0</v>
      </c>
      <c r="AR218" s="24" t="s">
        <v>147</v>
      </c>
      <c r="AT218" s="24" t="s">
        <v>142</v>
      </c>
      <c r="AU218" s="24" t="s">
        <v>82</v>
      </c>
      <c r="AY218" s="24" t="s">
        <v>139</v>
      </c>
      <c r="BE218" s="246">
        <f>IF(N218="základní",J218,0)</f>
        <v>0</v>
      </c>
      <c r="BF218" s="246">
        <f>IF(N218="snížená",J218,0)</f>
        <v>0</v>
      </c>
      <c r="BG218" s="246">
        <f>IF(N218="zákl. přenesená",J218,0)</f>
        <v>0</v>
      </c>
      <c r="BH218" s="246">
        <f>IF(N218="sníž. přenesená",J218,0)</f>
        <v>0</v>
      </c>
      <c r="BI218" s="246">
        <f>IF(N218="nulová",J218,0)</f>
        <v>0</v>
      </c>
      <c r="BJ218" s="24" t="s">
        <v>80</v>
      </c>
      <c r="BK218" s="246">
        <f>ROUND(I218*H218,2)</f>
        <v>0</v>
      </c>
      <c r="BL218" s="24" t="s">
        <v>147</v>
      </c>
      <c r="BM218" s="24" t="s">
        <v>425</v>
      </c>
    </row>
    <row r="219" s="1" customFormat="1">
      <c r="B219" s="46"/>
      <c r="C219" s="74"/>
      <c r="D219" s="247" t="s">
        <v>149</v>
      </c>
      <c r="E219" s="74"/>
      <c r="F219" s="248" t="s">
        <v>426</v>
      </c>
      <c r="G219" s="74"/>
      <c r="H219" s="74"/>
      <c r="I219" s="203"/>
      <c r="J219" s="74"/>
      <c r="K219" s="74"/>
      <c r="L219" s="72"/>
      <c r="M219" s="249"/>
      <c r="N219" s="47"/>
      <c r="O219" s="47"/>
      <c r="P219" s="47"/>
      <c r="Q219" s="47"/>
      <c r="R219" s="47"/>
      <c r="S219" s="47"/>
      <c r="T219" s="95"/>
      <c r="AT219" s="24" t="s">
        <v>149</v>
      </c>
      <c r="AU219" s="24" t="s">
        <v>82</v>
      </c>
    </row>
    <row r="220" s="12" customFormat="1">
      <c r="B220" s="250"/>
      <c r="C220" s="251"/>
      <c r="D220" s="247" t="s">
        <v>151</v>
      </c>
      <c r="E220" s="252" t="s">
        <v>21</v>
      </c>
      <c r="F220" s="253" t="s">
        <v>421</v>
      </c>
      <c r="G220" s="251"/>
      <c r="H220" s="252" t="s">
        <v>21</v>
      </c>
      <c r="I220" s="254"/>
      <c r="J220" s="251"/>
      <c r="K220" s="251"/>
      <c r="L220" s="255"/>
      <c r="M220" s="256"/>
      <c r="N220" s="257"/>
      <c r="O220" s="257"/>
      <c r="P220" s="257"/>
      <c r="Q220" s="257"/>
      <c r="R220" s="257"/>
      <c r="S220" s="257"/>
      <c r="T220" s="258"/>
      <c r="AT220" s="259" t="s">
        <v>151</v>
      </c>
      <c r="AU220" s="259" t="s">
        <v>82</v>
      </c>
      <c r="AV220" s="12" t="s">
        <v>80</v>
      </c>
      <c r="AW220" s="12" t="s">
        <v>37</v>
      </c>
      <c r="AX220" s="12" t="s">
        <v>73</v>
      </c>
      <c r="AY220" s="259" t="s">
        <v>139</v>
      </c>
    </row>
    <row r="221" s="13" customFormat="1">
      <c r="B221" s="260"/>
      <c r="C221" s="261"/>
      <c r="D221" s="247" t="s">
        <v>151</v>
      </c>
      <c r="E221" s="262" t="s">
        <v>21</v>
      </c>
      <c r="F221" s="263" t="s">
        <v>420</v>
      </c>
      <c r="G221" s="261"/>
      <c r="H221" s="264">
        <v>11.73</v>
      </c>
      <c r="I221" s="265"/>
      <c r="J221" s="261"/>
      <c r="K221" s="261"/>
      <c r="L221" s="266"/>
      <c r="M221" s="267"/>
      <c r="N221" s="268"/>
      <c r="O221" s="268"/>
      <c r="P221" s="268"/>
      <c r="Q221" s="268"/>
      <c r="R221" s="268"/>
      <c r="S221" s="268"/>
      <c r="T221" s="269"/>
      <c r="AT221" s="270" t="s">
        <v>151</v>
      </c>
      <c r="AU221" s="270" t="s">
        <v>82</v>
      </c>
      <c r="AV221" s="13" t="s">
        <v>82</v>
      </c>
      <c r="AW221" s="13" t="s">
        <v>37</v>
      </c>
      <c r="AX221" s="13" t="s">
        <v>80</v>
      </c>
      <c r="AY221" s="270" t="s">
        <v>139</v>
      </c>
    </row>
    <row r="222" s="1" customFormat="1" ht="153" customHeight="1">
      <c r="B222" s="46"/>
      <c r="C222" s="235" t="s">
        <v>427</v>
      </c>
      <c r="D222" s="235" t="s">
        <v>142</v>
      </c>
      <c r="E222" s="236" t="s">
        <v>428</v>
      </c>
      <c r="F222" s="237" t="s">
        <v>429</v>
      </c>
      <c r="G222" s="238" t="s">
        <v>220</v>
      </c>
      <c r="H222" s="239">
        <v>10</v>
      </c>
      <c r="I222" s="240"/>
      <c r="J222" s="241">
        <f>ROUND(I222*H222,2)</f>
        <v>0</v>
      </c>
      <c r="K222" s="237" t="s">
        <v>146</v>
      </c>
      <c r="L222" s="72"/>
      <c r="M222" s="242" t="s">
        <v>21</v>
      </c>
      <c r="N222" s="243" t="s">
        <v>44</v>
      </c>
      <c r="O222" s="47"/>
      <c r="P222" s="244">
        <f>O222*H222</f>
        <v>0</v>
      </c>
      <c r="Q222" s="244">
        <v>0</v>
      </c>
      <c r="R222" s="244">
        <f>Q222*H222</f>
        <v>0</v>
      </c>
      <c r="S222" s="244">
        <v>0</v>
      </c>
      <c r="T222" s="245">
        <f>S222*H222</f>
        <v>0</v>
      </c>
      <c r="AR222" s="24" t="s">
        <v>147</v>
      </c>
      <c r="AT222" s="24" t="s">
        <v>142</v>
      </c>
      <c r="AU222" s="24" t="s">
        <v>82</v>
      </c>
      <c r="AY222" s="24" t="s">
        <v>139</v>
      </c>
      <c r="BE222" s="246">
        <f>IF(N222="základní",J222,0)</f>
        <v>0</v>
      </c>
      <c r="BF222" s="246">
        <f>IF(N222="snížená",J222,0)</f>
        <v>0</v>
      </c>
      <c r="BG222" s="246">
        <f>IF(N222="zákl. přenesená",J222,0)</f>
        <v>0</v>
      </c>
      <c r="BH222" s="246">
        <f>IF(N222="sníž. přenesená",J222,0)</f>
        <v>0</v>
      </c>
      <c r="BI222" s="246">
        <f>IF(N222="nulová",J222,0)</f>
        <v>0</v>
      </c>
      <c r="BJ222" s="24" t="s">
        <v>80</v>
      </c>
      <c r="BK222" s="246">
        <f>ROUND(I222*H222,2)</f>
        <v>0</v>
      </c>
      <c r="BL222" s="24" t="s">
        <v>147</v>
      </c>
      <c r="BM222" s="24" t="s">
        <v>430</v>
      </c>
    </row>
    <row r="223" s="1" customFormat="1">
      <c r="B223" s="46"/>
      <c r="C223" s="74"/>
      <c r="D223" s="247" t="s">
        <v>149</v>
      </c>
      <c r="E223" s="74"/>
      <c r="F223" s="248" t="s">
        <v>227</v>
      </c>
      <c r="G223" s="74"/>
      <c r="H223" s="74"/>
      <c r="I223" s="203"/>
      <c r="J223" s="74"/>
      <c r="K223" s="74"/>
      <c r="L223" s="72"/>
      <c r="M223" s="249"/>
      <c r="N223" s="47"/>
      <c r="O223" s="47"/>
      <c r="P223" s="47"/>
      <c r="Q223" s="47"/>
      <c r="R223" s="47"/>
      <c r="S223" s="47"/>
      <c r="T223" s="95"/>
      <c r="AT223" s="24" t="s">
        <v>149</v>
      </c>
      <c r="AU223" s="24" t="s">
        <v>82</v>
      </c>
    </row>
    <row r="224" s="12" customFormat="1">
      <c r="B224" s="250"/>
      <c r="C224" s="251"/>
      <c r="D224" s="247" t="s">
        <v>151</v>
      </c>
      <c r="E224" s="252" t="s">
        <v>21</v>
      </c>
      <c r="F224" s="253" t="s">
        <v>431</v>
      </c>
      <c r="G224" s="251"/>
      <c r="H224" s="252" t="s">
        <v>21</v>
      </c>
      <c r="I224" s="254"/>
      <c r="J224" s="251"/>
      <c r="K224" s="251"/>
      <c r="L224" s="255"/>
      <c r="M224" s="256"/>
      <c r="N224" s="257"/>
      <c r="O224" s="257"/>
      <c r="P224" s="257"/>
      <c r="Q224" s="257"/>
      <c r="R224" s="257"/>
      <c r="S224" s="257"/>
      <c r="T224" s="258"/>
      <c r="AT224" s="259" t="s">
        <v>151</v>
      </c>
      <c r="AU224" s="259" t="s">
        <v>82</v>
      </c>
      <c r="AV224" s="12" t="s">
        <v>80</v>
      </c>
      <c r="AW224" s="12" t="s">
        <v>37</v>
      </c>
      <c r="AX224" s="12" t="s">
        <v>73</v>
      </c>
      <c r="AY224" s="259" t="s">
        <v>139</v>
      </c>
    </row>
    <row r="225" s="13" customFormat="1">
      <c r="B225" s="260"/>
      <c r="C225" s="261"/>
      <c r="D225" s="247" t="s">
        <v>151</v>
      </c>
      <c r="E225" s="262" t="s">
        <v>21</v>
      </c>
      <c r="F225" s="263" t="s">
        <v>203</v>
      </c>
      <c r="G225" s="261"/>
      <c r="H225" s="264">
        <v>10</v>
      </c>
      <c r="I225" s="265"/>
      <c r="J225" s="261"/>
      <c r="K225" s="261"/>
      <c r="L225" s="266"/>
      <c r="M225" s="267"/>
      <c r="N225" s="268"/>
      <c r="O225" s="268"/>
      <c r="P225" s="268"/>
      <c r="Q225" s="268"/>
      <c r="R225" s="268"/>
      <c r="S225" s="268"/>
      <c r="T225" s="269"/>
      <c r="AT225" s="270" t="s">
        <v>151</v>
      </c>
      <c r="AU225" s="270" t="s">
        <v>82</v>
      </c>
      <c r="AV225" s="13" t="s">
        <v>82</v>
      </c>
      <c r="AW225" s="13" t="s">
        <v>37</v>
      </c>
      <c r="AX225" s="13" t="s">
        <v>80</v>
      </c>
      <c r="AY225" s="270" t="s">
        <v>139</v>
      </c>
    </row>
    <row r="226" s="1" customFormat="1" ht="63.75" customHeight="1">
      <c r="B226" s="46"/>
      <c r="C226" s="235" t="s">
        <v>286</v>
      </c>
      <c r="D226" s="235" t="s">
        <v>142</v>
      </c>
      <c r="E226" s="236" t="s">
        <v>432</v>
      </c>
      <c r="F226" s="237" t="s">
        <v>433</v>
      </c>
      <c r="G226" s="238" t="s">
        <v>220</v>
      </c>
      <c r="H226" s="239">
        <v>110</v>
      </c>
      <c r="I226" s="240"/>
      <c r="J226" s="241">
        <f>ROUND(I226*H226,2)</f>
        <v>0</v>
      </c>
      <c r="K226" s="237" t="s">
        <v>146</v>
      </c>
      <c r="L226" s="72"/>
      <c r="M226" s="242" t="s">
        <v>21</v>
      </c>
      <c r="N226" s="243" t="s">
        <v>44</v>
      </c>
      <c r="O226" s="47"/>
      <c r="P226" s="244">
        <f>O226*H226</f>
        <v>0</v>
      </c>
      <c r="Q226" s="244">
        <v>0</v>
      </c>
      <c r="R226" s="244">
        <f>Q226*H226</f>
        <v>0</v>
      </c>
      <c r="S226" s="244">
        <v>0</v>
      </c>
      <c r="T226" s="245">
        <f>S226*H226</f>
        <v>0</v>
      </c>
      <c r="AR226" s="24" t="s">
        <v>147</v>
      </c>
      <c r="AT226" s="24" t="s">
        <v>142</v>
      </c>
      <c r="AU226" s="24" t="s">
        <v>82</v>
      </c>
      <c r="AY226" s="24" t="s">
        <v>139</v>
      </c>
      <c r="BE226" s="246">
        <f>IF(N226="základní",J226,0)</f>
        <v>0</v>
      </c>
      <c r="BF226" s="246">
        <f>IF(N226="snížená",J226,0)</f>
        <v>0</v>
      </c>
      <c r="BG226" s="246">
        <f>IF(N226="zákl. přenesená",J226,0)</f>
        <v>0</v>
      </c>
      <c r="BH226" s="246">
        <f>IF(N226="sníž. přenesená",J226,0)</f>
        <v>0</v>
      </c>
      <c r="BI226" s="246">
        <f>IF(N226="nulová",J226,0)</f>
        <v>0</v>
      </c>
      <c r="BJ226" s="24" t="s">
        <v>80</v>
      </c>
      <c r="BK226" s="246">
        <f>ROUND(I226*H226,2)</f>
        <v>0</v>
      </c>
      <c r="BL226" s="24" t="s">
        <v>147</v>
      </c>
      <c r="BM226" s="24" t="s">
        <v>434</v>
      </c>
    </row>
    <row r="227" s="1" customFormat="1">
      <c r="B227" s="46"/>
      <c r="C227" s="74"/>
      <c r="D227" s="247" t="s">
        <v>149</v>
      </c>
      <c r="E227" s="74"/>
      <c r="F227" s="248" t="s">
        <v>233</v>
      </c>
      <c r="G227" s="74"/>
      <c r="H227" s="74"/>
      <c r="I227" s="203"/>
      <c r="J227" s="74"/>
      <c r="K227" s="74"/>
      <c r="L227" s="72"/>
      <c r="M227" s="249"/>
      <c r="N227" s="47"/>
      <c r="O227" s="47"/>
      <c r="P227" s="47"/>
      <c r="Q227" s="47"/>
      <c r="R227" s="47"/>
      <c r="S227" s="47"/>
      <c r="T227" s="95"/>
      <c r="AT227" s="24" t="s">
        <v>149</v>
      </c>
      <c r="AU227" s="24" t="s">
        <v>82</v>
      </c>
    </row>
    <row r="228" s="12" customFormat="1">
      <c r="B228" s="250"/>
      <c r="C228" s="251"/>
      <c r="D228" s="247" t="s">
        <v>151</v>
      </c>
      <c r="E228" s="252" t="s">
        <v>21</v>
      </c>
      <c r="F228" s="253" t="s">
        <v>435</v>
      </c>
      <c r="G228" s="251"/>
      <c r="H228" s="252" t="s">
        <v>21</v>
      </c>
      <c r="I228" s="254"/>
      <c r="J228" s="251"/>
      <c r="K228" s="251"/>
      <c r="L228" s="255"/>
      <c r="M228" s="256"/>
      <c r="N228" s="257"/>
      <c r="O228" s="257"/>
      <c r="P228" s="257"/>
      <c r="Q228" s="257"/>
      <c r="R228" s="257"/>
      <c r="S228" s="257"/>
      <c r="T228" s="258"/>
      <c r="AT228" s="259" t="s">
        <v>151</v>
      </c>
      <c r="AU228" s="259" t="s">
        <v>82</v>
      </c>
      <c r="AV228" s="12" t="s">
        <v>80</v>
      </c>
      <c r="AW228" s="12" t="s">
        <v>37</v>
      </c>
      <c r="AX228" s="12" t="s">
        <v>73</v>
      </c>
      <c r="AY228" s="259" t="s">
        <v>139</v>
      </c>
    </row>
    <row r="229" s="13" customFormat="1">
      <c r="B229" s="260"/>
      <c r="C229" s="261"/>
      <c r="D229" s="247" t="s">
        <v>151</v>
      </c>
      <c r="E229" s="262" t="s">
        <v>21</v>
      </c>
      <c r="F229" s="263" t="s">
        <v>436</v>
      </c>
      <c r="G229" s="261"/>
      <c r="H229" s="264">
        <v>110</v>
      </c>
      <c r="I229" s="265"/>
      <c r="J229" s="261"/>
      <c r="K229" s="261"/>
      <c r="L229" s="266"/>
      <c r="M229" s="267"/>
      <c r="N229" s="268"/>
      <c r="O229" s="268"/>
      <c r="P229" s="268"/>
      <c r="Q229" s="268"/>
      <c r="R229" s="268"/>
      <c r="S229" s="268"/>
      <c r="T229" s="269"/>
      <c r="AT229" s="270" t="s">
        <v>151</v>
      </c>
      <c r="AU229" s="270" t="s">
        <v>82</v>
      </c>
      <c r="AV229" s="13" t="s">
        <v>82</v>
      </c>
      <c r="AW229" s="13" t="s">
        <v>37</v>
      </c>
      <c r="AX229" s="13" t="s">
        <v>73</v>
      </c>
      <c r="AY229" s="270" t="s">
        <v>139</v>
      </c>
    </row>
    <row r="230" s="14" customFormat="1">
      <c r="B230" s="271"/>
      <c r="C230" s="272"/>
      <c r="D230" s="247" t="s">
        <v>151</v>
      </c>
      <c r="E230" s="273" t="s">
        <v>21</v>
      </c>
      <c r="F230" s="274" t="s">
        <v>154</v>
      </c>
      <c r="G230" s="272"/>
      <c r="H230" s="275">
        <v>110</v>
      </c>
      <c r="I230" s="276"/>
      <c r="J230" s="272"/>
      <c r="K230" s="272"/>
      <c r="L230" s="277"/>
      <c r="M230" s="295"/>
      <c r="N230" s="296"/>
      <c r="O230" s="296"/>
      <c r="P230" s="296"/>
      <c r="Q230" s="296"/>
      <c r="R230" s="296"/>
      <c r="S230" s="296"/>
      <c r="T230" s="297"/>
      <c r="AT230" s="281" t="s">
        <v>151</v>
      </c>
      <c r="AU230" s="281" t="s">
        <v>82</v>
      </c>
      <c r="AV230" s="14" t="s">
        <v>147</v>
      </c>
      <c r="AW230" s="14" t="s">
        <v>37</v>
      </c>
      <c r="AX230" s="14" t="s">
        <v>80</v>
      </c>
      <c r="AY230" s="281" t="s">
        <v>139</v>
      </c>
    </row>
    <row r="231" s="1" customFormat="1" ht="6.96" customHeight="1">
      <c r="B231" s="67"/>
      <c r="C231" s="68"/>
      <c r="D231" s="68"/>
      <c r="E231" s="68"/>
      <c r="F231" s="68"/>
      <c r="G231" s="68"/>
      <c r="H231" s="68"/>
      <c r="I231" s="178"/>
      <c r="J231" s="68"/>
      <c r="K231" s="68"/>
      <c r="L231" s="72"/>
    </row>
  </sheetData>
  <sheetProtection sheet="1" autoFilter="0" formatColumns="0" formatRows="0" objects="1" scenarios="1" spinCount="100000" saltValue="gEEqLDH02OWytfNO/7/owq9B5Hvhm2GqfMpr7+DC0T7+F+Gr0AeXndSZqYhj1LuTRaE+nDcO5prPZQ+aja0f0Q==" hashValue="QOAVcWNMYYz/yLXpm7Ft1KsFbYwYBwEybrLNn3fCeHjyhua9X8/DvI0AM+ZinEXdh7Ey7/aclY3vmMQUNbIdPg==" algorithmName="SHA-512" password="CC35"/>
  <autoFilter ref="C83:K23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106</v>
      </c>
      <c r="G1" s="151" t="s">
        <v>107</v>
      </c>
      <c r="H1" s="151"/>
      <c r="I1" s="152"/>
      <c r="J1" s="151" t="s">
        <v>108</v>
      </c>
      <c r="K1" s="150" t="s">
        <v>109</v>
      </c>
      <c r="L1" s="151" t="s">
        <v>110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96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82</v>
      </c>
    </row>
    <row r="4" ht="36.96" customHeight="1">
      <c r="B4" s="28"/>
      <c r="C4" s="29"/>
      <c r="D4" s="30" t="s">
        <v>111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zakázky'!K6</f>
        <v>Opravy železničního svršku v dopravně Mikulášovice d.n.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112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113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114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437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21</v>
      </c>
      <c r="G13" s="47"/>
      <c r="H13" s="47"/>
      <c r="I13" s="158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58" t="s">
        <v>25</v>
      </c>
      <c r="J14" s="159" t="str">
        <f>'Rekapitulace zakázky'!AN8</f>
        <v>25. 9. 2018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58" t="s">
        <v>28</v>
      </c>
      <c r="J16" s="35" t="s">
        <v>29</v>
      </c>
      <c r="K16" s="51"/>
    </row>
    <row r="17" s="1" customFormat="1" ht="18" customHeight="1">
      <c r="B17" s="46"/>
      <c r="C17" s="47"/>
      <c r="D17" s="47"/>
      <c r="E17" s="35" t="s">
        <v>30</v>
      </c>
      <c r="F17" s="47"/>
      <c r="G17" s="47"/>
      <c r="H17" s="47"/>
      <c r="I17" s="158" t="s">
        <v>31</v>
      </c>
      <c r="J17" s="35" t="s">
        <v>32</v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33</v>
      </c>
      <c r="E19" s="47"/>
      <c r="F19" s="47"/>
      <c r="G19" s="47"/>
      <c r="H19" s="47"/>
      <c r="I19" s="158" t="s">
        <v>28</v>
      </c>
      <c r="J19" s="35" t="str">
        <f>IF('Rekapitulace zakázky'!AN13="Vyplň údaj","",IF('Rekapitulace zakázky'!AN13="","",'Rekapitulace zakázky'!AN13))</f>
        <v/>
      </c>
      <c r="K19" s="51"/>
    </row>
    <row r="20" s="1" customFormat="1" ht="18" customHeight="1">
      <c r="B20" s="46"/>
      <c r="C20" s="47"/>
      <c r="D20" s="47"/>
      <c r="E20" s="35" t="str">
        <f>IF('Rekapitulace zakázky'!E14="Vyplň údaj","",IF('Rekapitulace zakázky'!E14="","",'Rekapitulace zakázky'!E14))</f>
        <v/>
      </c>
      <c r="F20" s="47"/>
      <c r="G20" s="47"/>
      <c r="H20" s="47"/>
      <c r="I20" s="158" t="s">
        <v>31</v>
      </c>
      <c r="J20" s="35" t="str">
        <f>IF('Rekapitulace zakázky'!AN14="Vyplň údaj","",IF('Rekapitulace zakázky'!AN14="","",'Rekapitulace zakázky'!AN14))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35</v>
      </c>
      <c r="E22" s="47"/>
      <c r="F22" s="47"/>
      <c r="G22" s="47"/>
      <c r="H22" s="47"/>
      <c r="I22" s="158" t="s">
        <v>28</v>
      </c>
      <c r="J22" s="35" t="str">
        <f>IF('Rekapitulace zakázky'!AN16="","",'Rekapitulace zakázky'!AN16)</f>
        <v/>
      </c>
      <c r="K22" s="51"/>
    </row>
    <row r="23" s="1" customFormat="1" ht="18" customHeight="1">
      <c r="B23" s="46"/>
      <c r="C23" s="47"/>
      <c r="D23" s="47"/>
      <c r="E23" s="35" t="str">
        <f>IF('Rekapitulace zakázky'!E17="","",'Rekapitulace zakázky'!E17)</f>
        <v xml:space="preserve"> </v>
      </c>
      <c r="F23" s="47"/>
      <c r="G23" s="47"/>
      <c r="H23" s="47"/>
      <c r="I23" s="158" t="s">
        <v>31</v>
      </c>
      <c r="J23" s="35" t="str">
        <f>IF('Rekapitulace zakázky'!AN17="","",'Rekapitulace zakázky'!AN17)</f>
        <v/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38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21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39</v>
      </c>
      <c r="E29" s="47"/>
      <c r="F29" s="47"/>
      <c r="G29" s="47"/>
      <c r="H29" s="47"/>
      <c r="I29" s="156"/>
      <c r="J29" s="167">
        <f>ROUND(J82,2)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41</v>
      </c>
      <c r="G31" s="47"/>
      <c r="H31" s="47"/>
      <c r="I31" s="168" t="s">
        <v>40</v>
      </c>
      <c r="J31" s="52" t="s">
        <v>42</v>
      </c>
      <c r="K31" s="51"/>
    </row>
    <row r="32" s="1" customFormat="1" ht="14.4" customHeight="1">
      <c r="B32" s="46"/>
      <c r="C32" s="47"/>
      <c r="D32" s="55" t="s">
        <v>43</v>
      </c>
      <c r="E32" s="55" t="s">
        <v>44</v>
      </c>
      <c r="F32" s="169">
        <f>ROUND(SUM(BE82:BE121), 2)</f>
        <v>0</v>
      </c>
      <c r="G32" s="47"/>
      <c r="H32" s="47"/>
      <c r="I32" s="170">
        <v>0.20999999999999999</v>
      </c>
      <c r="J32" s="169">
        <f>ROUND(ROUND((SUM(BE82:BE121)), 2)*I32, 2)</f>
        <v>0</v>
      </c>
      <c r="K32" s="51"/>
    </row>
    <row r="33" s="1" customFormat="1" ht="14.4" customHeight="1">
      <c r="B33" s="46"/>
      <c r="C33" s="47"/>
      <c r="D33" s="47"/>
      <c r="E33" s="55" t="s">
        <v>45</v>
      </c>
      <c r="F33" s="169">
        <f>ROUND(SUM(BF82:BF121), 2)</f>
        <v>0</v>
      </c>
      <c r="G33" s="47"/>
      <c r="H33" s="47"/>
      <c r="I33" s="170">
        <v>0.14999999999999999</v>
      </c>
      <c r="J33" s="169">
        <f>ROUND(ROUND((SUM(BF82:BF121)),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46</v>
      </c>
      <c r="F34" s="169">
        <f>ROUND(SUM(BG82:BG121), 2)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47</v>
      </c>
      <c r="F35" s="169">
        <f>ROUND(SUM(BH82:BH121),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48</v>
      </c>
      <c r="F36" s="169">
        <f>ROUND(SUM(BI82:BI121),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49</v>
      </c>
      <c r="E38" s="98"/>
      <c r="F38" s="98"/>
      <c r="G38" s="173" t="s">
        <v>50</v>
      </c>
      <c r="H38" s="174" t="s">
        <v>51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116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Opravy železničního svršku v dopravně Mikulášovice d.n.</v>
      </c>
      <c r="F47" s="40"/>
      <c r="G47" s="40"/>
      <c r="H47" s="40"/>
      <c r="I47" s="156"/>
      <c r="J47" s="47"/>
      <c r="K47" s="51"/>
    </row>
    <row r="48">
      <c r="B48" s="28"/>
      <c r="C48" s="40" t="s">
        <v>112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113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114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>SO 04 - SO 04 - Kusá kolej č. 7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>dopravna Mikulášovice d.n.</v>
      </c>
      <c r="G53" s="47"/>
      <c r="H53" s="47"/>
      <c r="I53" s="158" t="s">
        <v>25</v>
      </c>
      <c r="J53" s="159" t="str">
        <f>IF(J14="","",J14)</f>
        <v>25. 9. 2018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>SŽDC s.o., OŘ Ústí n.L., ST Ústí n.L.</v>
      </c>
      <c r="G55" s="47"/>
      <c r="H55" s="47"/>
      <c r="I55" s="158" t="s">
        <v>35</v>
      </c>
      <c r="J55" s="44" t="str">
        <f>E23</f>
        <v xml:space="preserve"> </v>
      </c>
      <c r="K55" s="51"/>
    </row>
    <row r="56" s="1" customFormat="1" ht="14.4" customHeight="1">
      <c r="B56" s="46"/>
      <c r="C56" s="40" t="s">
        <v>33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117</v>
      </c>
      <c r="D58" s="171"/>
      <c r="E58" s="171"/>
      <c r="F58" s="171"/>
      <c r="G58" s="171"/>
      <c r="H58" s="171"/>
      <c r="I58" s="185"/>
      <c r="J58" s="186" t="s">
        <v>118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119</v>
      </c>
      <c r="D60" s="47"/>
      <c r="E60" s="47"/>
      <c r="F60" s="47"/>
      <c r="G60" s="47"/>
      <c r="H60" s="47"/>
      <c r="I60" s="156"/>
      <c r="J60" s="167">
        <f>J82</f>
        <v>0</v>
      </c>
      <c r="K60" s="51"/>
      <c r="AU60" s="24" t="s">
        <v>120</v>
      </c>
    </row>
    <row r="61" s="1" customFormat="1" ht="21.84" customHeight="1">
      <c r="B61" s="46"/>
      <c r="C61" s="47"/>
      <c r="D61" s="47"/>
      <c r="E61" s="47"/>
      <c r="F61" s="47"/>
      <c r="G61" s="47"/>
      <c r="H61" s="47"/>
      <c r="I61" s="156"/>
      <c r="J61" s="47"/>
      <c r="K61" s="51"/>
    </row>
    <row r="62" s="1" customFormat="1" ht="6.96" customHeight="1">
      <c r="B62" s="67"/>
      <c r="C62" s="68"/>
      <c r="D62" s="68"/>
      <c r="E62" s="68"/>
      <c r="F62" s="68"/>
      <c r="G62" s="68"/>
      <c r="H62" s="68"/>
      <c r="I62" s="178"/>
      <c r="J62" s="68"/>
      <c r="K62" s="69"/>
    </row>
    <row r="66" s="1" customFormat="1" ht="6.96" customHeight="1">
      <c r="B66" s="70"/>
      <c r="C66" s="71"/>
      <c r="D66" s="71"/>
      <c r="E66" s="71"/>
      <c r="F66" s="71"/>
      <c r="G66" s="71"/>
      <c r="H66" s="71"/>
      <c r="I66" s="181"/>
      <c r="J66" s="71"/>
      <c r="K66" s="71"/>
      <c r="L66" s="72"/>
    </row>
    <row r="67" s="1" customFormat="1" ht="36.96" customHeight="1">
      <c r="B67" s="46"/>
      <c r="C67" s="73" t="s">
        <v>123</v>
      </c>
      <c r="D67" s="74"/>
      <c r="E67" s="74"/>
      <c r="F67" s="74"/>
      <c r="G67" s="74"/>
      <c r="H67" s="74"/>
      <c r="I67" s="203"/>
      <c r="J67" s="74"/>
      <c r="K67" s="74"/>
      <c r="L67" s="72"/>
    </row>
    <row r="68" s="1" customFormat="1" ht="6.96" customHeight="1">
      <c r="B68" s="46"/>
      <c r="C68" s="74"/>
      <c r="D68" s="74"/>
      <c r="E68" s="74"/>
      <c r="F68" s="74"/>
      <c r="G68" s="74"/>
      <c r="H68" s="74"/>
      <c r="I68" s="203"/>
      <c r="J68" s="74"/>
      <c r="K68" s="74"/>
      <c r="L68" s="72"/>
    </row>
    <row r="69" s="1" customFormat="1" ht="14.4" customHeight="1">
      <c r="B69" s="46"/>
      <c r="C69" s="76" t="s">
        <v>18</v>
      </c>
      <c r="D69" s="74"/>
      <c r="E69" s="74"/>
      <c r="F69" s="74"/>
      <c r="G69" s="74"/>
      <c r="H69" s="74"/>
      <c r="I69" s="203"/>
      <c r="J69" s="74"/>
      <c r="K69" s="74"/>
      <c r="L69" s="72"/>
    </row>
    <row r="70" s="1" customFormat="1" ht="16.5" customHeight="1">
      <c r="B70" s="46"/>
      <c r="C70" s="74"/>
      <c r="D70" s="74"/>
      <c r="E70" s="204" t="str">
        <f>E7</f>
        <v>Opravy železničního svršku v dopravně Mikulášovice d.n.</v>
      </c>
      <c r="F70" s="76"/>
      <c r="G70" s="76"/>
      <c r="H70" s="76"/>
      <c r="I70" s="203"/>
      <c r="J70" s="74"/>
      <c r="K70" s="74"/>
      <c r="L70" s="72"/>
    </row>
    <row r="71">
      <c r="B71" s="28"/>
      <c r="C71" s="76" t="s">
        <v>112</v>
      </c>
      <c r="D71" s="205"/>
      <c r="E71" s="205"/>
      <c r="F71" s="205"/>
      <c r="G71" s="205"/>
      <c r="H71" s="205"/>
      <c r="I71" s="148"/>
      <c r="J71" s="205"/>
      <c r="K71" s="205"/>
      <c r="L71" s="206"/>
    </row>
    <row r="72" s="1" customFormat="1" ht="16.5" customHeight="1">
      <c r="B72" s="46"/>
      <c r="C72" s="74"/>
      <c r="D72" s="74"/>
      <c r="E72" s="204" t="s">
        <v>113</v>
      </c>
      <c r="F72" s="74"/>
      <c r="G72" s="74"/>
      <c r="H72" s="74"/>
      <c r="I72" s="203"/>
      <c r="J72" s="74"/>
      <c r="K72" s="74"/>
      <c r="L72" s="72"/>
    </row>
    <row r="73" s="1" customFormat="1" ht="14.4" customHeight="1">
      <c r="B73" s="46"/>
      <c r="C73" s="76" t="s">
        <v>114</v>
      </c>
      <c r="D73" s="74"/>
      <c r="E73" s="74"/>
      <c r="F73" s="74"/>
      <c r="G73" s="74"/>
      <c r="H73" s="74"/>
      <c r="I73" s="203"/>
      <c r="J73" s="74"/>
      <c r="K73" s="74"/>
      <c r="L73" s="72"/>
    </row>
    <row r="74" s="1" customFormat="1" ht="17.25" customHeight="1">
      <c r="B74" s="46"/>
      <c r="C74" s="74"/>
      <c r="D74" s="74"/>
      <c r="E74" s="82" t="str">
        <f>E11</f>
        <v>SO 04 - SO 04 - Kusá kolej č. 7</v>
      </c>
      <c r="F74" s="74"/>
      <c r="G74" s="74"/>
      <c r="H74" s="74"/>
      <c r="I74" s="203"/>
      <c r="J74" s="74"/>
      <c r="K74" s="74"/>
      <c r="L74" s="72"/>
    </row>
    <row r="75" s="1" customFormat="1" ht="6.96" customHeight="1">
      <c r="B75" s="46"/>
      <c r="C75" s="74"/>
      <c r="D75" s="74"/>
      <c r="E75" s="74"/>
      <c r="F75" s="74"/>
      <c r="G75" s="74"/>
      <c r="H75" s="74"/>
      <c r="I75" s="203"/>
      <c r="J75" s="74"/>
      <c r="K75" s="74"/>
      <c r="L75" s="72"/>
    </row>
    <row r="76" s="1" customFormat="1" ht="18" customHeight="1">
      <c r="B76" s="46"/>
      <c r="C76" s="76" t="s">
        <v>23</v>
      </c>
      <c r="D76" s="74"/>
      <c r="E76" s="74"/>
      <c r="F76" s="207" t="str">
        <f>F14</f>
        <v>dopravna Mikulášovice d.n.</v>
      </c>
      <c r="G76" s="74"/>
      <c r="H76" s="74"/>
      <c r="I76" s="208" t="s">
        <v>25</v>
      </c>
      <c r="J76" s="85" t="str">
        <f>IF(J14="","",J14)</f>
        <v>25. 9. 2018</v>
      </c>
      <c r="K76" s="74"/>
      <c r="L76" s="72"/>
    </row>
    <row r="77" s="1" customFormat="1" ht="6.96" customHeight="1">
      <c r="B77" s="46"/>
      <c r="C77" s="74"/>
      <c r="D77" s="74"/>
      <c r="E77" s="74"/>
      <c r="F77" s="74"/>
      <c r="G77" s="74"/>
      <c r="H77" s="74"/>
      <c r="I77" s="203"/>
      <c r="J77" s="74"/>
      <c r="K77" s="74"/>
      <c r="L77" s="72"/>
    </row>
    <row r="78" s="1" customFormat="1">
      <c r="B78" s="46"/>
      <c r="C78" s="76" t="s">
        <v>27</v>
      </c>
      <c r="D78" s="74"/>
      <c r="E78" s="74"/>
      <c r="F78" s="207" t="str">
        <f>E17</f>
        <v>SŽDC s.o., OŘ Ústí n.L., ST Ústí n.L.</v>
      </c>
      <c r="G78" s="74"/>
      <c r="H78" s="74"/>
      <c r="I78" s="208" t="s">
        <v>35</v>
      </c>
      <c r="J78" s="207" t="str">
        <f>E23</f>
        <v xml:space="preserve"> </v>
      </c>
      <c r="K78" s="74"/>
      <c r="L78" s="72"/>
    </row>
    <row r="79" s="1" customFormat="1" ht="14.4" customHeight="1">
      <c r="B79" s="46"/>
      <c r="C79" s="76" t="s">
        <v>33</v>
      </c>
      <c r="D79" s="74"/>
      <c r="E79" s="74"/>
      <c r="F79" s="207" t="str">
        <f>IF(E20="","",E20)</f>
        <v/>
      </c>
      <c r="G79" s="74"/>
      <c r="H79" s="74"/>
      <c r="I79" s="203"/>
      <c r="J79" s="74"/>
      <c r="K79" s="74"/>
      <c r="L79" s="72"/>
    </row>
    <row r="80" s="1" customFormat="1" ht="10.32" customHeight="1">
      <c r="B80" s="46"/>
      <c r="C80" s="74"/>
      <c r="D80" s="74"/>
      <c r="E80" s="74"/>
      <c r="F80" s="74"/>
      <c r="G80" s="74"/>
      <c r="H80" s="74"/>
      <c r="I80" s="203"/>
      <c r="J80" s="74"/>
      <c r="K80" s="74"/>
      <c r="L80" s="72"/>
    </row>
    <row r="81" s="10" customFormat="1" ht="29.28" customHeight="1">
      <c r="B81" s="209"/>
      <c r="C81" s="210" t="s">
        <v>124</v>
      </c>
      <c r="D81" s="211" t="s">
        <v>58</v>
      </c>
      <c r="E81" s="211" t="s">
        <v>54</v>
      </c>
      <c r="F81" s="211" t="s">
        <v>125</v>
      </c>
      <c r="G81" s="211" t="s">
        <v>126</v>
      </c>
      <c r="H81" s="211" t="s">
        <v>127</v>
      </c>
      <c r="I81" s="212" t="s">
        <v>128</v>
      </c>
      <c r="J81" s="211" t="s">
        <v>118</v>
      </c>
      <c r="K81" s="213" t="s">
        <v>129</v>
      </c>
      <c r="L81" s="214"/>
      <c r="M81" s="102" t="s">
        <v>130</v>
      </c>
      <c r="N81" s="103" t="s">
        <v>43</v>
      </c>
      <c r="O81" s="103" t="s">
        <v>131</v>
      </c>
      <c r="P81" s="103" t="s">
        <v>132</v>
      </c>
      <c r="Q81" s="103" t="s">
        <v>133</v>
      </c>
      <c r="R81" s="103" t="s">
        <v>134</v>
      </c>
      <c r="S81" s="103" t="s">
        <v>135</v>
      </c>
      <c r="T81" s="104" t="s">
        <v>136</v>
      </c>
    </row>
    <row r="82" s="1" customFormat="1" ht="29.28" customHeight="1">
      <c r="B82" s="46"/>
      <c r="C82" s="108" t="s">
        <v>119</v>
      </c>
      <c r="D82" s="74"/>
      <c r="E82" s="74"/>
      <c r="F82" s="74"/>
      <c r="G82" s="74"/>
      <c r="H82" s="74"/>
      <c r="I82" s="203"/>
      <c r="J82" s="215">
        <f>BK82</f>
        <v>0</v>
      </c>
      <c r="K82" s="74"/>
      <c r="L82" s="72"/>
      <c r="M82" s="105"/>
      <c r="N82" s="106"/>
      <c r="O82" s="106"/>
      <c r="P82" s="216">
        <f>SUM(P83:P121)</f>
        <v>0</v>
      </c>
      <c r="Q82" s="106"/>
      <c r="R82" s="216">
        <f>SUM(R83:R121)</f>
        <v>159.47440000000003</v>
      </c>
      <c r="S82" s="106"/>
      <c r="T82" s="217">
        <f>SUM(T83:T121)</f>
        <v>0</v>
      </c>
      <c r="AT82" s="24" t="s">
        <v>72</v>
      </c>
      <c r="AU82" s="24" t="s">
        <v>120</v>
      </c>
      <c r="BK82" s="218">
        <f>SUM(BK83:BK121)</f>
        <v>0</v>
      </c>
    </row>
    <row r="83" s="1" customFormat="1" ht="25.5" customHeight="1">
      <c r="B83" s="46"/>
      <c r="C83" s="235" t="s">
        <v>80</v>
      </c>
      <c r="D83" s="235" t="s">
        <v>142</v>
      </c>
      <c r="E83" s="236" t="s">
        <v>155</v>
      </c>
      <c r="F83" s="237" t="s">
        <v>156</v>
      </c>
      <c r="G83" s="238" t="s">
        <v>145</v>
      </c>
      <c r="H83" s="239">
        <v>120</v>
      </c>
      <c r="I83" s="240"/>
      <c r="J83" s="241">
        <f>ROUND(I83*H83,2)</f>
        <v>0</v>
      </c>
      <c r="K83" s="237" t="s">
        <v>146</v>
      </c>
      <c r="L83" s="72"/>
      <c r="M83" s="242" t="s">
        <v>21</v>
      </c>
      <c r="N83" s="243" t="s">
        <v>44</v>
      </c>
      <c r="O83" s="47"/>
      <c r="P83" s="244">
        <f>O83*H83</f>
        <v>0</v>
      </c>
      <c r="Q83" s="244">
        <v>0</v>
      </c>
      <c r="R83" s="244">
        <f>Q83*H83</f>
        <v>0</v>
      </c>
      <c r="S83" s="244">
        <v>0</v>
      </c>
      <c r="T83" s="245">
        <f>S83*H83</f>
        <v>0</v>
      </c>
      <c r="AR83" s="24" t="s">
        <v>147</v>
      </c>
      <c r="AT83" s="24" t="s">
        <v>142</v>
      </c>
      <c r="AU83" s="24" t="s">
        <v>73</v>
      </c>
      <c r="AY83" s="24" t="s">
        <v>139</v>
      </c>
      <c r="BE83" s="246">
        <f>IF(N83="základní",J83,0)</f>
        <v>0</v>
      </c>
      <c r="BF83" s="246">
        <f>IF(N83="snížená",J83,0)</f>
        <v>0</v>
      </c>
      <c r="BG83" s="246">
        <f>IF(N83="zákl. přenesená",J83,0)</f>
        <v>0</v>
      </c>
      <c r="BH83" s="246">
        <f>IF(N83="sníž. přenesená",J83,0)</f>
        <v>0</v>
      </c>
      <c r="BI83" s="246">
        <f>IF(N83="nulová",J83,0)</f>
        <v>0</v>
      </c>
      <c r="BJ83" s="24" t="s">
        <v>80</v>
      </c>
      <c r="BK83" s="246">
        <f>ROUND(I83*H83,2)</f>
        <v>0</v>
      </c>
      <c r="BL83" s="24" t="s">
        <v>147</v>
      </c>
      <c r="BM83" s="24" t="s">
        <v>438</v>
      </c>
    </row>
    <row r="84" s="1" customFormat="1">
      <c r="B84" s="46"/>
      <c r="C84" s="74"/>
      <c r="D84" s="247" t="s">
        <v>149</v>
      </c>
      <c r="E84" s="74"/>
      <c r="F84" s="248" t="s">
        <v>150</v>
      </c>
      <c r="G84" s="74"/>
      <c r="H84" s="74"/>
      <c r="I84" s="203"/>
      <c r="J84" s="74"/>
      <c r="K84" s="74"/>
      <c r="L84" s="72"/>
      <c r="M84" s="249"/>
      <c r="N84" s="47"/>
      <c r="O84" s="47"/>
      <c r="P84" s="47"/>
      <c r="Q84" s="47"/>
      <c r="R84" s="47"/>
      <c r="S84" s="47"/>
      <c r="T84" s="95"/>
      <c r="AT84" s="24" t="s">
        <v>149</v>
      </c>
      <c r="AU84" s="24" t="s">
        <v>73</v>
      </c>
    </row>
    <row r="85" s="13" customFormat="1">
      <c r="B85" s="260"/>
      <c r="C85" s="261"/>
      <c r="D85" s="247" t="s">
        <v>151</v>
      </c>
      <c r="E85" s="262" t="s">
        <v>21</v>
      </c>
      <c r="F85" s="263" t="s">
        <v>439</v>
      </c>
      <c r="G85" s="261"/>
      <c r="H85" s="264">
        <v>120</v>
      </c>
      <c r="I85" s="265"/>
      <c r="J85" s="261"/>
      <c r="K85" s="261"/>
      <c r="L85" s="266"/>
      <c r="M85" s="267"/>
      <c r="N85" s="268"/>
      <c r="O85" s="268"/>
      <c r="P85" s="268"/>
      <c r="Q85" s="268"/>
      <c r="R85" s="268"/>
      <c r="S85" s="268"/>
      <c r="T85" s="269"/>
      <c r="AT85" s="270" t="s">
        <v>151</v>
      </c>
      <c r="AU85" s="270" t="s">
        <v>73</v>
      </c>
      <c r="AV85" s="13" t="s">
        <v>82</v>
      </c>
      <c r="AW85" s="13" t="s">
        <v>37</v>
      </c>
      <c r="AX85" s="13" t="s">
        <v>80</v>
      </c>
      <c r="AY85" s="270" t="s">
        <v>139</v>
      </c>
    </row>
    <row r="86" s="1" customFormat="1" ht="63.75" customHeight="1">
      <c r="B86" s="46"/>
      <c r="C86" s="235" t="s">
        <v>82</v>
      </c>
      <c r="D86" s="235" t="s">
        <v>142</v>
      </c>
      <c r="E86" s="236" t="s">
        <v>265</v>
      </c>
      <c r="F86" s="237" t="s">
        <v>266</v>
      </c>
      <c r="G86" s="238" t="s">
        <v>206</v>
      </c>
      <c r="H86" s="239">
        <v>0.23000000000000001</v>
      </c>
      <c r="I86" s="240"/>
      <c r="J86" s="241">
        <f>ROUND(I86*H86,2)</f>
        <v>0</v>
      </c>
      <c r="K86" s="237" t="s">
        <v>146</v>
      </c>
      <c r="L86" s="72"/>
      <c r="M86" s="242" t="s">
        <v>21</v>
      </c>
      <c r="N86" s="243" t="s">
        <v>44</v>
      </c>
      <c r="O86" s="47"/>
      <c r="P86" s="244">
        <f>O86*H86</f>
        <v>0</v>
      </c>
      <c r="Q86" s="244">
        <v>0</v>
      </c>
      <c r="R86" s="244">
        <f>Q86*H86</f>
        <v>0</v>
      </c>
      <c r="S86" s="244">
        <v>0</v>
      </c>
      <c r="T86" s="245">
        <f>S86*H86</f>
        <v>0</v>
      </c>
      <c r="AR86" s="24" t="s">
        <v>147</v>
      </c>
      <c r="AT86" s="24" t="s">
        <v>142</v>
      </c>
      <c r="AU86" s="24" t="s">
        <v>73</v>
      </c>
      <c r="AY86" s="24" t="s">
        <v>139</v>
      </c>
      <c r="BE86" s="246">
        <f>IF(N86="základní",J86,0)</f>
        <v>0</v>
      </c>
      <c r="BF86" s="246">
        <f>IF(N86="snížená",J86,0)</f>
        <v>0</v>
      </c>
      <c r="BG86" s="246">
        <f>IF(N86="zákl. přenesená",J86,0)</f>
        <v>0</v>
      </c>
      <c r="BH86" s="246">
        <f>IF(N86="sníž. přenesená",J86,0)</f>
        <v>0</v>
      </c>
      <c r="BI86" s="246">
        <f>IF(N86="nulová",J86,0)</f>
        <v>0</v>
      </c>
      <c r="BJ86" s="24" t="s">
        <v>80</v>
      </c>
      <c r="BK86" s="246">
        <f>ROUND(I86*H86,2)</f>
        <v>0</v>
      </c>
      <c r="BL86" s="24" t="s">
        <v>147</v>
      </c>
      <c r="BM86" s="24" t="s">
        <v>440</v>
      </c>
    </row>
    <row r="87" s="1" customFormat="1">
      <c r="B87" s="46"/>
      <c r="C87" s="74"/>
      <c r="D87" s="247" t="s">
        <v>149</v>
      </c>
      <c r="E87" s="74"/>
      <c r="F87" s="248" t="s">
        <v>268</v>
      </c>
      <c r="G87" s="74"/>
      <c r="H87" s="74"/>
      <c r="I87" s="203"/>
      <c r="J87" s="74"/>
      <c r="K87" s="74"/>
      <c r="L87" s="72"/>
      <c r="M87" s="249"/>
      <c r="N87" s="47"/>
      <c r="O87" s="47"/>
      <c r="P87" s="47"/>
      <c r="Q87" s="47"/>
      <c r="R87" s="47"/>
      <c r="S87" s="47"/>
      <c r="T87" s="95"/>
      <c r="AT87" s="24" t="s">
        <v>149</v>
      </c>
      <c r="AU87" s="24" t="s">
        <v>73</v>
      </c>
    </row>
    <row r="88" s="13" customFormat="1">
      <c r="B88" s="260"/>
      <c r="C88" s="261"/>
      <c r="D88" s="247" t="s">
        <v>151</v>
      </c>
      <c r="E88" s="262" t="s">
        <v>21</v>
      </c>
      <c r="F88" s="263" t="s">
        <v>441</v>
      </c>
      <c r="G88" s="261"/>
      <c r="H88" s="264">
        <v>0.23000000000000001</v>
      </c>
      <c r="I88" s="265"/>
      <c r="J88" s="261"/>
      <c r="K88" s="261"/>
      <c r="L88" s="266"/>
      <c r="M88" s="267"/>
      <c r="N88" s="268"/>
      <c r="O88" s="268"/>
      <c r="P88" s="268"/>
      <c r="Q88" s="268"/>
      <c r="R88" s="268"/>
      <c r="S88" s="268"/>
      <c r="T88" s="269"/>
      <c r="AT88" s="270" t="s">
        <v>151</v>
      </c>
      <c r="AU88" s="270" t="s">
        <v>73</v>
      </c>
      <c r="AV88" s="13" t="s">
        <v>82</v>
      </c>
      <c r="AW88" s="13" t="s">
        <v>37</v>
      </c>
      <c r="AX88" s="13" t="s">
        <v>80</v>
      </c>
      <c r="AY88" s="270" t="s">
        <v>139</v>
      </c>
    </row>
    <row r="89" s="1" customFormat="1" ht="51" customHeight="1">
      <c r="B89" s="46"/>
      <c r="C89" s="235" t="s">
        <v>159</v>
      </c>
      <c r="D89" s="235" t="s">
        <v>142</v>
      </c>
      <c r="E89" s="236" t="s">
        <v>442</v>
      </c>
      <c r="F89" s="237" t="s">
        <v>443</v>
      </c>
      <c r="G89" s="238" t="s">
        <v>206</v>
      </c>
      <c r="H89" s="239">
        <v>0.23000000000000001</v>
      </c>
      <c r="I89" s="240"/>
      <c r="J89" s="241">
        <f>ROUND(I89*H89,2)</f>
        <v>0</v>
      </c>
      <c r="K89" s="237" t="s">
        <v>146</v>
      </c>
      <c r="L89" s="72"/>
      <c r="M89" s="242" t="s">
        <v>21</v>
      </c>
      <c r="N89" s="243" t="s">
        <v>44</v>
      </c>
      <c r="O89" s="47"/>
      <c r="P89" s="244">
        <f>O89*H89</f>
        <v>0</v>
      </c>
      <c r="Q89" s="244">
        <v>0</v>
      </c>
      <c r="R89" s="244">
        <f>Q89*H89</f>
        <v>0</v>
      </c>
      <c r="S89" s="244">
        <v>0</v>
      </c>
      <c r="T89" s="245">
        <f>S89*H89</f>
        <v>0</v>
      </c>
      <c r="AR89" s="24" t="s">
        <v>147</v>
      </c>
      <c r="AT89" s="24" t="s">
        <v>142</v>
      </c>
      <c r="AU89" s="24" t="s">
        <v>73</v>
      </c>
      <c r="AY89" s="24" t="s">
        <v>139</v>
      </c>
      <c r="BE89" s="246">
        <f>IF(N89="základní",J89,0)</f>
        <v>0</v>
      </c>
      <c r="BF89" s="246">
        <f>IF(N89="snížená",J89,0)</f>
        <v>0</v>
      </c>
      <c r="BG89" s="246">
        <f>IF(N89="zákl. přenesená",J89,0)</f>
        <v>0</v>
      </c>
      <c r="BH89" s="246">
        <f>IF(N89="sníž. přenesená",J89,0)</f>
        <v>0</v>
      </c>
      <c r="BI89" s="246">
        <f>IF(N89="nulová",J89,0)</f>
        <v>0</v>
      </c>
      <c r="BJ89" s="24" t="s">
        <v>80</v>
      </c>
      <c r="BK89" s="246">
        <f>ROUND(I89*H89,2)</f>
        <v>0</v>
      </c>
      <c r="BL89" s="24" t="s">
        <v>147</v>
      </c>
      <c r="BM89" s="24" t="s">
        <v>444</v>
      </c>
    </row>
    <row r="90" s="1" customFormat="1">
      <c r="B90" s="46"/>
      <c r="C90" s="74"/>
      <c r="D90" s="247" t="s">
        <v>149</v>
      </c>
      <c r="E90" s="74"/>
      <c r="F90" s="248" t="s">
        <v>273</v>
      </c>
      <c r="G90" s="74"/>
      <c r="H90" s="74"/>
      <c r="I90" s="203"/>
      <c r="J90" s="74"/>
      <c r="K90" s="74"/>
      <c r="L90" s="72"/>
      <c r="M90" s="249"/>
      <c r="N90" s="47"/>
      <c r="O90" s="47"/>
      <c r="P90" s="47"/>
      <c r="Q90" s="47"/>
      <c r="R90" s="47"/>
      <c r="S90" s="47"/>
      <c r="T90" s="95"/>
      <c r="AT90" s="24" t="s">
        <v>149</v>
      </c>
      <c r="AU90" s="24" t="s">
        <v>73</v>
      </c>
    </row>
    <row r="91" s="13" customFormat="1">
      <c r="B91" s="260"/>
      <c r="C91" s="261"/>
      <c r="D91" s="247" t="s">
        <v>151</v>
      </c>
      <c r="E91" s="262" t="s">
        <v>21</v>
      </c>
      <c r="F91" s="263" t="s">
        <v>441</v>
      </c>
      <c r="G91" s="261"/>
      <c r="H91" s="264">
        <v>0.23000000000000001</v>
      </c>
      <c r="I91" s="265"/>
      <c r="J91" s="261"/>
      <c r="K91" s="261"/>
      <c r="L91" s="266"/>
      <c r="M91" s="267"/>
      <c r="N91" s="268"/>
      <c r="O91" s="268"/>
      <c r="P91" s="268"/>
      <c r="Q91" s="268"/>
      <c r="R91" s="268"/>
      <c r="S91" s="268"/>
      <c r="T91" s="269"/>
      <c r="AT91" s="270" t="s">
        <v>151</v>
      </c>
      <c r="AU91" s="270" t="s">
        <v>73</v>
      </c>
      <c r="AV91" s="13" t="s">
        <v>82</v>
      </c>
      <c r="AW91" s="13" t="s">
        <v>37</v>
      </c>
      <c r="AX91" s="13" t="s">
        <v>80</v>
      </c>
      <c r="AY91" s="270" t="s">
        <v>139</v>
      </c>
    </row>
    <row r="92" s="1" customFormat="1" ht="51" customHeight="1">
      <c r="B92" s="46"/>
      <c r="C92" s="235" t="s">
        <v>147</v>
      </c>
      <c r="D92" s="235" t="s">
        <v>142</v>
      </c>
      <c r="E92" s="236" t="s">
        <v>304</v>
      </c>
      <c r="F92" s="237" t="s">
        <v>305</v>
      </c>
      <c r="G92" s="238" t="s">
        <v>213</v>
      </c>
      <c r="H92" s="239">
        <v>99</v>
      </c>
      <c r="I92" s="240"/>
      <c r="J92" s="241">
        <f>ROUND(I92*H92,2)</f>
        <v>0</v>
      </c>
      <c r="K92" s="237" t="s">
        <v>146</v>
      </c>
      <c r="L92" s="72"/>
      <c r="M92" s="242" t="s">
        <v>21</v>
      </c>
      <c r="N92" s="243" t="s">
        <v>44</v>
      </c>
      <c r="O92" s="47"/>
      <c r="P92" s="244">
        <f>O92*H92</f>
        <v>0</v>
      </c>
      <c r="Q92" s="244">
        <v>0</v>
      </c>
      <c r="R92" s="244">
        <f>Q92*H92</f>
        <v>0</v>
      </c>
      <c r="S92" s="244">
        <v>0</v>
      </c>
      <c r="T92" s="245">
        <f>S92*H92</f>
        <v>0</v>
      </c>
      <c r="AR92" s="24" t="s">
        <v>147</v>
      </c>
      <c r="AT92" s="24" t="s">
        <v>142</v>
      </c>
      <c r="AU92" s="24" t="s">
        <v>73</v>
      </c>
      <c r="AY92" s="24" t="s">
        <v>139</v>
      </c>
      <c r="BE92" s="246">
        <f>IF(N92="základní",J92,0)</f>
        <v>0</v>
      </c>
      <c r="BF92" s="246">
        <f>IF(N92="snížená",J92,0)</f>
        <v>0</v>
      </c>
      <c r="BG92" s="246">
        <f>IF(N92="zákl. přenesená",J92,0)</f>
        <v>0</v>
      </c>
      <c r="BH92" s="246">
        <f>IF(N92="sníž. přenesená",J92,0)</f>
        <v>0</v>
      </c>
      <c r="BI92" s="246">
        <f>IF(N92="nulová",J92,0)</f>
        <v>0</v>
      </c>
      <c r="BJ92" s="24" t="s">
        <v>80</v>
      </c>
      <c r="BK92" s="246">
        <f>ROUND(I92*H92,2)</f>
        <v>0</v>
      </c>
      <c r="BL92" s="24" t="s">
        <v>147</v>
      </c>
      <c r="BM92" s="24" t="s">
        <v>445</v>
      </c>
    </row>
    <row r="93" s="1" customFormat="1">
      <c r="B93" s="46"/>
      <c r="C93" s="74"/>
      <c r="D93" s="247" t="s">
        <v>149</v>
      </c>
      <c r="E93" s="74"/>
      <c r="F93" s="248" t="s">
        <v>215</v>
      </c>
      <c r="G93" s="74"/>
      <c r="H93" s="74"/>
      <c r="I93" s="203"/>
      <c r="J93" s="74"/>
      <c r="K93" s="74"/>
      <c r="L93" s="72"/>
      <c r="M93" s="249"/>
      <c r="N93" s="47"/>
      <c r="O93" s="47"/>
      <c r="P93" s="47"/>
      <c r="Q93" s="47"/>
      <c r="R93" s="47"/>
      <c r="S93" s="47"/>
      <c r="T93" s="95"/>
      <c r="AT93" s="24" t="s">
        <v>149</v>
      </c>
      <c r="AU93" s="24" t="s">
        <v>73</v>
      </c>
    </row>
    <row r="94" s="13" customFormat="1">
      <c r="B94" s="260"/>
      <c r="C94" s="261"/>
      <c r="D94" s="247" t="s">
        <v>151</v>
      </c>
      <c r="E94" s="262" t="s">
        <v>21</v>
      </c>
      <c r="F94" s="263" t="s">
        <v>446</v>
      </c>
      <c r="G94" s="261"/>
      <c r="H94" s="264">
        <v>99</v>
      </c>
      <c r="I94" s="265"/>
      <c r="J94" s="261"/>
      <c r="K94" s="261"/>
      <c r="L94" s="266"/>
      <c r="M94" s="267"/>
      <c r="N94" s="268"/>
      <c r="O94" s="268"/>
      <c r="P94" s="268"/>
      <c r="Q94" s="268"/>
      <c r="R94" s="268"/>
      <c r="S94" s="268"/>
      <c r="T94" s="269"/>
      <c r="AT94" s="270" t="s">
        <v>151</v>
      </c>
      <c r="AU94" s="270" t="s">
        <v>73</v>
      </c>
      <c r="AV94" s="13" t="s">
        <v>82</v>
      </c>
      <c r="AW94" s="13" t="s">
        <v>37</v>
      </c>
      <c r="AX94" s="13" t="s">
        <v>80</v>
      </c>
      <c r="AY94" s="270" t="s">
        <v>139</v>
      </c>
    </row>
    <row r="95" s="1" customFormat="1" ht="16.5" customHeight="1">
      <c r="B95" s="46"/>
      <c r="C95" s="282" t="s">
        <v>140</v>
      </c>
      <c r="D95" s="282" t="s">
        <v>199</v>
      </c>
      <c r="E95" s="283" t="s">
        <v>218</v>
      </c>
      <c r="F95" s="284" t="s">
        <v>219</v>
      </c>
      <c r="G95" s="285" t="s">
        <v>220</v>
      </c>
      <c r="H95" s="286">
        <v>158.40000000000001</v>
      </c>
      <c r="I95" s="287"/>
      <c r="J95" s="288">
        <f>ROUND(I95*H95,2)</f>
        <v>0</v>
      </c>
      <c r="K95" s="284" t="s">
        <v>146</v>
      </c>
      <c r="L95" s="289"/>
      <c r="M95" s="290" t="s">
        <v>21</v>
      </c>
      <c r="N95" s="291" t="s">
        <v>44</v>
      </c>
      <c r="O95" s="47"/>
      <c r="P95" s="244">
        <f>O95*H95</f>
        <v>0</v>
      </c>
      <c r="Q95" s="244">
        <v>1</v>
      </c>
      <c r="R95" s="244">
        <f>Q95*H95</f>
        <v>158.40000000000001</v>
      </c>
      <c r="S95" s="244">
        <v>0</v>
      </c>
      <c r="T95" s="245">
        <f>S95*H95</f>
        <v>0</v>
      </c>
      <c r="AR95" s="24" t="s">
        <v>192</v>
      </c>
      <c r="AT95" s="24" t="s">
        <v>199</v>
      </c>
      <c r="AU95" s="24" t="s">
        <v>73</v>
      </c>
      <c r="AY95" s="24" t="s">
        <v>139</v>
      </c>
      <c r="BE95" s="246">
        <f>IF(N95="základní",J95,0)</f>
        <v>0</v>
      </c>
      <c r="BF95" s="246">
        <f>IF(N95="snížená",J95,0)</f>
        <v>0</v>
      </c>
      <c r="BG95" s="246">
        <f>IF(N95="zákl. přenesená",J95,0)</f>
        <v>0</v>
      </c>
      <c r="BH95" s="246">
        <f>IF(N95="sníž. přenesená",J95,0)</f>
        <v>0</v>
      </c>
      <c r="BI95" s="246">
        <f>IF(N95="nulová",J95,0)</f>
        <v>0</v>
      </c>
      <c r="BJ95" s="24" t="s">
        <v>80</v>
      </c>
      <c r="BK95" s="246">
        <f>ROUND(I95*H95,2)</f>
        <v>0</v>
      </c>
      <c r="BL95" s="24" t="s">
        <v>147</v>
      </c>
      <c r="BM95" s="24" t="s">
        <v>447</v>
      </c>
    </row>
    <row r="96" s="13" customFormat="1">
      <c r="B96" s="260"/>
      <c r="C96" s="261"/>
      <c r="D96" s="247" t="s">
        <v>151</v>
      </c>
      <c r="E96" s="262" t="s">
        <v>21</v>
      </c>
      <c r="F96" s="263" t="s">
        <v>448</v>
      </c>
      <c r="G96" s="261"/>
      <c r="H96" s="264">
        <v>158.40000000000001</v>
      </c>
      <c r="I96" s="265"/>
      <c r="J96" s="261"/>
      <c r="K96" s="261"/>
      <c r="L96" s="266"/>
      <c r="M96" s="267"/>
      <c r="N96" s="268"/>
      <c r="O96" s="268"/>
      <c r="P96" s="268"/>
      <c r="Q96" s="268"/>
      <c r="R96" s="268"/>
      <c r="S96" s="268"/>
      <c r="T96" s="269"/>
      <c r="AT96" s="270" t="s">
        <v>151</v>
      </c>
      <c r="AU96" s="270" t="s">
        <v>73</v>
      </c>
      <c r="AV96" s="13" t="s">
        <v>82</v>
      </c>
      <c r="AW96" s="13" t="s">
        <v>37</v>
      </c>
      <c r="AX96" s="13" t="s">
        <v>80</v>
      </c>
      <c r="AY96" s="270" t="s">
        <v>139</v>
      </c>
    </row>
    <row r="97" s="1" customFormat="1" ht="153" customHeight="1">
      <c r="B97" s="46"/>
      <c r="C97" s="235" t="s">
        <v>181</v>
      </c>
      <c r="D97" s="235" t="s">
        <v>142</v>
      </c>
      <c r="E97" s="236" t="s">
        <v>224</v>
      </c>
      <c r="F97" s="237" t="s">
        <v>225</v>
      </c>
      <c r="G97" s="238" t="s">
        <v>220</v>
      </c>
      <c r="H97" s="239">
        <v>158.40000000000001</v>
      </c>
      <c r="I97" s="240"/>
      <c r="J97" s="241">
        <f>ROUND(I97*H97,2)</f>
        <v>0</v>
      </c>
      <c r="K97" s="237" t="s">
        <v>146</v>
      </c>
      <c r="L97" s="72"/>
      <c r="M97" s="242" t="s">
        <v>21</v>
      </c>
      <c r="N97" s="243" t="s">
        <v>44</v>
      </c>
      <c r="O97" s="47"/>
      <c r="P97" s="244">
        <f>O97*H97</f>
        <v>0</v>
      </c>
      <c r="Q97" s="244">
        <v>0</v>
      </c>
      <c r="R97" s="244">
        <f>Q97*H97</f>
        <v>0</v>
      </c>
      <c r="S97" s="244">
        <v>0</v>
      </c>
      <c r="T97" s="245">
        <f>S97*H97</f>
        <v>0</v>
      </c>
      <c r="AR97" s="24" t="s">
        <v>147</v>
      </c>
      <c r="AT97" s="24" t="s">
        <v>142</v>
      </c>
      <c r="AU97" s="24" t="s">
        <v>73</v>
      </c>
      <c r="AY97" s="24" t="s">
        <v>139</v>
      </c>
      <c r="BE97" s="246">
        <f>IF(N97="základní",J97,0)</f>
        <v>0</v>
      </c>
      <c r="BF97" s="246">
        <f>IF(N97="snížená",J97,0)</f>
        <v>0</v>
      </c>
      <c r="BG97" s="246">
        <f>IF(N97="zákl. přenesená",J97,0)</f>
        <v>0</v>
      </c>
      <c r="BH97" s="246">
        <f>IF(N97="sníž. přenesená",J97,0)</f>
        <v>0</v>
      </c>
      <c r="BI97" s="246">
        <f>IF(N97="nulová",J97,0)</f>
        <v>0</v>
      </c>
      <c r="BJ97" s="24" t="s">
        <v>80</v>
      </c>
      <c r="BK97" s="246">
        <f>ROUND(I97*H97,2)</f>
        <v>0</v>
      </c>
      <c r="BL97" s="24" t="s">
        <v>147</v>
      </c>
      <c r="BM97" s="24" t="s">
        <v>449</v>
      </c>
    </row>
    <row r="98" s="1" customFormat="1">
      <c r="B98" s="46"/>
      <c r="C98" s="74"/>
      <c r="D98" s="247" t="s">
        <v>149</v>
      </c>
      <c r="E98" s="74"/>
      <c r="F98" s="248" t="s">
        <v>227</v>
      </c>
      <c r="G98" s="74"/>
      <c r="H98" s="74"/>
      <c r="I98" s="203"/>
      <c r="J98" s="74"/>
      <c r="K98" s="74"/>
      <c r="L98" s="72"/>
      <c r="M98" s="249"/>
      <c r="N98" s="47"/>
      <c r="O98" s="47"/>
      <c r="P98" s="47"/>
      <c r="Q98" s="47"/>
      <c r="R98" s="47"/>
      <c r="S98" s="47"/>
      <c r="T98" s="95"/>
      <c r="AT98" s="24" t="s">
        <v>149</v>
      </c>
      <c r="AU98" s="24" t="s">
        <v>73</v>
      </c>
    </row>
    <row r="99" s="12" customFormat="1">
      <c r="B99" s="250"/>
      <c r="C99" s="251"/>
      <c r="D99" s="247" t="s">
        <v>151</v>
      </c>
      <c r="E99" s="252" t="s">
        <v>21</v>
      </c>
      <c r="F99" s="253" t="s">
        <v>450</v>
      </c>
      <c r="G99" s="251"/>
      <c r="H99" s="252" t="s">
        <v>21</v>
      </c>
      <c r="I99" s="254"/>
      <c r="J99" s="251"/>
      <c r="K99" s="251"/>
      <c r="L99" s="255"/>
      <c r="M99" s="256"/>
      <c r="N99" s="257"/>
      <c r="O99" s="257"/>
      <c r="P99" s="257"/>
      <c r="Q99" s="257"/>
      <c r="R99" s="257"/>
      <c r="S99" s="257"/>
      <c r="T99" s="258"/>
      <c r="AT99" s="259" t="s">
        <v>151</v>
      </c>
      <c r="AU99" s="259" t="s">
        <v>73</v>
      </c>
      <c r="AV99" s="12" t="s">
        <v>80</v>
      </c>
      <c r="AW99" s="12" t="s">
        <v>37</v>
      </c>
      <c r="AX99" s="12" t="s">
        <v>73</v>
      </c>
      <c r="AY99" s="259" t="s">
        <v>139</v>
      </c>
    </row>
    <row r="100" s="13" customFormat="1">
      <c r="B100" s="260"/>
      <c r="C100" s="261"/>
      <c r="D100" s="247" t="s">
        <v>151</v>
      </c>
      <c r="E100" s="262" t="s">
        <v>21</v>
      </c>
      <c r="F100" s="263" t="s">
        <v>451</v>
      </c>
      <c r="G100" s="261"/>
      <c r="H100" s="264">
        <v>158.40000000000001</v>
      </c>
      <c r="I100" s="265"/>
      <c r="J100" s="261"/>
      <c r="K100" s="261"/>
      <c r="L100" s="266"/>
      <c r="M100" s="267"/>
      <c r="N100" s="268"/>
      <c r="O100" s="268"/>
      <c r="P100" s="268"/>
      <c r="Q100" s="268"/>
      <c r="R100" s="268"/>
      <c r="S100" s="268"/>
      <c r="T100" s="269"/>
      <c r="AT100" s="270" t="s">
        <v>151</v>
      </c>
      <c r="AU100" s="270" t="s">
        <v>73</v>
      </c>
      <c r="AV100" s="13" t="s">
        <v>82</v>
      </c>
      <c r="AW100" s="13" t="s">
        <v>37</v>
      </c>
      <c r="AX100" s="13" t="s">
        <v>80</v>
      </c>
      <c r="AY100" s="270" t="s">
        <v>139</v>
      </c>
    </row>
    <row r="101" s="1" customFormat="1" ht="16.5" customHeight="1">
      <c r="B101" s="46"/>
      <c r="C101" s="282" t="s">
        <v>186</v>
      </c>
      <c r="D101" s="282" t="s">
        <v>199</v>
      </c>
      <c r="E101" s="283" t="s">
        <v>452</v>
      </c>
      <c r="F101" s="284" t="s">
        <v>453</v>
      </c>
      <c r="G101" s="285" t="s">
        <v>145</v>
      </c>
      <c r="H101" s="286">
        <v>1360</v>
      </c>
      <c r="I101" s="287"/>
      <c r="J101" s="288">
        <f>ROUND(I101*H101,2)</f>
        <v>0</v>
      </c>
      <c r="K101" s="284" t="s">
        <v>146</v>
      </c>
      <c r="L101" s="289"/>
      <c r="M101" s="290" t="s">
        <v>21</v>
      </c>
      <c r="N101" s="291" t="s">
        <v>44</v>
      </c>
      <c r="O101" s="47"/>
      <c r="P101" s="244">
        <f>O101*H101</f>
        <v>0</v>
      </c>
      <c r="Q101" s="244">
        <v>0.00040999999999999999</v>
      </c>
      <c r="R101" s="244">
        <f>Q101*H101</f>
        <v>0.55759999999999998</v>
      </c>
      <c r="S101" s="244">
        <v>0</v>
      </c>
      <c r="T101" s="245">
        <f>S101*H101</f>
        <v>0</v>
      </c>
      <c r="AR101" s="24" t="s">
        <v>192</v>
      </c>
      <c r="AT101" s="24" t="s">
        <v>199</v>
      </c>
      <c r="AU101" s="24" t="s">
        <v>73</v>
      </c>
      <c r="AY101" s="24" t="s">
        <v>139</v>
      </c>
      <c r="BE101" s="246">
        <f>IF(N101="základní",J101,0)</f>
        <v>0</v>
      </c>
      <c r="BF101" s="246">
        <f>IF(N101="snížená",J101,0)</f>
        <v>0</v>
      </c>
      <c r="BG101" s="246">
        <f>IF(N101="zákl. přenesená",J101,0)</f>
        <v>0</v>
      </c>
      <c r="BH101" s="246">
        <f>IF(N101="sníž. přenesená",J101,0)</f>
        <v>0</v>
      </c>
      <c r="BI101" s="246">
        <f>IF(N101="nulová",J101,0)</f>
        <v>0</v>
      </c>
      <c r="BJ101" s="24" t="s">
        <v>80</v>
      </c>
      <c r="BK101" s="246">
        <f>ROUND(I101*H101,2)</f>
        <v>0</v>
      </c>
      <c r="BL101" s="24" t="s">
        <v>147</v>
      </c>
      <c r="BM101" s="24" t="s">
        <v>454</v>
      </c>
    </row>
    <row r="102" s="13" customFormat="1">
      <c r="B102" s="260"/>
      <c r="C102" s="261"/>
      <c r="D102" s="247" t="s">
        <v>151</v>
      </c>
      <c r="E102" s="262" t="s">
        <v>21</v>
      </c>
      <c r="F102" s="263" t="s">
        <v>455</v>
      </c>
      <c r="G102" s="261"/>
      <c r="H102" s="264">
        <v>1360</v>
      </c>
      <c r="I102" s="265"/>
      <c r="J102" s="261"/>
      <c r="K102" s="261"/>
      <c r="L102" s="266"/>
      <c r="M102" s="267"/>
      <c r="N102" s="268"/>
      <c r="O102" s="268"/>
      <c r="P102" s="268"/>
      <c r="Q102" s="268"/>
      <c r="R102" s="268"/>
      <c r="S102" s="268"/>
      <c r="T102" s="269"/>
      <c r="AT102" s="270" t="s">
        <v>151</v>
      </c>
      <c r="AU102" s="270" t="s">
        <v>73</v>
      </c>
      <c r="AV102" s="13" t="s">
        <v>82</v>
      </c>
      <c r="AW102" s="13" t="s">
        <v>37</v>
      </c>
      <c r="AX102" s="13" t="s">
        <v>80</v>
      </c>
      <c r="AY102" s="270" t="s">
        <v>139</v>
      </c>
    </row>
    <row r="103" s="1" customFormat="1" ht="16.5" customHeight="1">
      <c r="B103" s="46"/>
      <c r="C103" s="282" t="s">
        <v>192</v>
      </c>
      <c r="D103" s="282" t="s">
        <v>199</v>
      </c>
      <c r="E103" s="283" t="s">
        <v>456</v>
      </c>
      <c r="F103" s="284" t="s">
        <v>457</v>
      </c>
      <c r="G103" s="285" t="s">
        <v>145</v>
      </c>
      <c r="H103" s="286">
        <v>1360</v>
      </c>
      <c r="I103" s="287"/>
      <c r="J103" s="288">
        <f>ROUND(I103*H103,2)</f>
        <v>0</v>
      </c>
      <c r="K103" s="284" t="s">
        <v>146</v>
      </c>
      <c r="L103" s="289"/>
      <c r="M103" s="290" t="s">
        <v>21</v>
      </c>
      <c r="N103" s="291" t="s">
        <v>44</v>
      </c>
      <c r="O103" s="47"/>
      <c r="P103" s="244">
        <f>O103*H103</f>
        <v>0</v>
      </c>
      <c r="Q103" s="244">
        <v>9.0000000000000006E-05</v>
      </c>
      <c r="R103" s="244">
        <f>Q103*H103</f>
        <v>0.12240000000000001</v>
      </c>
      <c r="S103" s="244">
        <v>0</v>
      </c>
      <c r="T103" s="245">
        <f>S103*H103</f>
        <v>0</v>
      </c>
      <c r="AR103" s="24" t="s">
        <v>192</v>
      </c>
      <c r="AT103" s="24" t="s">
        <v>199</v>
      </c>
      <c r="AU103" s="24" t="s">
        <v>73</v>
      </c>
      <c r="AY103" s="24" t="s">
        <v>139</v>
      </c>
      <c r="BE103" s="246">
        <f>IF(N103="základní",J103,0)</f>
        <v>0</v>
      </c>
      <c r="BF103" s="246">
        <f>IF(N103="snížená",J103,0)</f>
        <v>0</v>
      </c>
      <c r="BG103" s="246">
        <f>IF(N103="zákl. přenesená",J103,0)</f>
        <v>0</v>
      </c>
      <c r="BH103" s="246">
        <f>IF(N103="sníž. přenesená",J103,0)</f>
        <v>0</v>
      </c>
      <c r="BI103" s="246">
        <f>IF(N103="nulová",J103,0)</f>
        <v>0</v>
      </c>
      <c r="BJ103" s="24" t="s">
        <v>80</v>
      </c>
      <c r="BK103" s="246">
        <f>ROUND(I103*H103,2)</f>
        <v>0</v>
      </c>
      <c r="BL103" s="24" t="s">
        <v>147</v>
      </c>
      <c r="BM103" s="24" t="s">
        <v>458</v>
      </c>
    </row>
    <row r="104" s="13" customFormat="1">
      <c r="B104" s="260"/>
      <c r="C104" s="261"/>
      <c r="D104" s="247" t="s">
        <v>151</v>
      </c>
      <c r="E104" s="262" t="s">
        <v>21</v>
      </c>
      <c r="F104" s="263" t="s">
        <v>455</v>
      </c>
      <c r="G104" s="261"/>
      <c r="H104" s="264">
        <v>1360</v>
      </c>
      <c r="I104" s="265"/>
      <c r="J104" s="261"/>
      <c r="K104" s="261"/>
      <c r="L104" s="266"/>
      <c r="M104" s="267"/>
      <c r="N104" s="268"/>
      <c r="O104" s="268"/>
      <c r="P104" s="268"/>
      <c r="Q104" s="268"/>
      <c r="R104" s="268"/>
      <c r="S104" s="268"/>
      <c r="T104" s="269"/>
      <c r="AT104" s="270" t="s">
        <v>151</v>
      </c>
      <c r="AU104" s="270" t="s">
        <v>73</v>
      </c>
      <c r="AV104" s="13" t="s">
        <v>82</v>
      </c>
      <c r="AW104" s="13" t="s">
        <v>37</v>
      </c>
      <c r="AX104" s="13" t="s">
        <v>80</v>
      </c>
      <c r="AY104" s="270" t="s">
        <v>139</v>
      </c>
    </row>
    <row r="105" s="1" customFormat="1" ht="16.5" customHeight="1">
      <c r="B105" s="46"/>
      <c r="C105" s="282" t="s">
        <v>198</v>
      </c>
      <c r="D105" s="282" t="s">
        <v>199</v>
      </c>
      <c r="E105" s="283" t="s">
        <v>459</v>
      </c>
      <c r="F105" s="284" t="s">
        <v>460</v>
      </c>
      <c r="G105" s="285" t="s">
        <v>145</v>
      </c>
      <c r="H105" s="286">
        <v>1360</v>
      </c>
      <c r="I105" s="287"/>
      <c r="J105" s="288">
        <f>ROUND(I105*H105,2)</f>
        <v>0</v>
      </c>
      <c r="K105" s="284" t="s">
        <v>146</v>
      </c>
      <c r="L105" s="289"/>
      <c r="M105" s="290" t="s">
        <v>21</v>
      </c>
      <c r="N105" s="291" t="s">
        <v>44</v>
      </c>
      <c r="O105" s="47"/>
      <c r="P105" s="244">
        <f>O105*H105</f>
        <v>0</v>
      </c>
      <c r="Q105" s="244">
        <v>0.00014999999999999999</v>
      </c>
      <c r="R105" s="244">
        <f>Q105*H105</f>
        <v>0.20399999999999999</v>
      </c>
      <c r="S105" s="244">
        <v>0</v>
      </c>
      <c r="T105" s="245">
        <f>S105*H105</f>
        <v>0</v>
      </c>
      <c r="AR105" s="24" t="s">
        <v>192</v>
      </c>
      <c r="AT105" s="24" t="s">
        <v>199</v>
      </c>
      <c r="AU105" s="24" t="s">
        <v>73</v>
      </c>
      <c r="AY105" s="24" t="s">
        <v>139</v>
      </c>
      <c r="BE105" s="246">
        <f>IF(N105="základní",J105,0)</f>
        <v>0</v>
      </c>
      <c r="BF105" s="246">
        <f>IF(N105="snížená",J105,0)</f>
        <v>0</v>
      </c>
      <c r="BG105" s="246">
        <f>IF(N105="zákl. přenesená",J105,0)</f>
        <v>0</v>
      </c>
      <c r="BH105" s="246">
        <f>IF(N105="sníž. přenesená",J105,0)</f>
        <v>0</v>
      </c>
      <c r="BI105" s="246">
        <f>IF(N105="nulová",J105,0)</f>
        <v>0</v>
      </c>
      <c r="BJ105" s="24" t="s">
        <v>80</v>
      </c>
      <c r="BK105" s="246">
        <f>ROUND(I105*H105,2)</f>
        <v>0</v>
      </c>
      <c r="BL105" s="24" t="s">
        <v>147</v>
      </c>
      <c r="BM105" s="24" t="s">
        <v>461</v>
      </c>
    </row>
    <row r="106" s="13" customFormat="1">
      <c r="B106" s="260"/>
      <c r="C106" s="261"/>
      <c r="D106" s="247" t="s">
        <v>151</v>
      </c>
      <c r="E106" s="262" t="s">
        <v>21</v>
      </c>
      <c r="F106" s="263" t="s">
        <v>455</v>
      </c>
      <c r="G106" s="261"/>
      <c r="H106" s="264">
        <v>1360</v>
      </c>
      <c r="I106" s="265"/>
      <c r="J106" s="261"/>
      <c r="K106" s="261"/>
      <c r="L106" s="266"/>
      <c r="M106" s="267"/>
      <c r="N106" s="268"/>
      <c r="O106" s="268"/>
      <c r="P106" s="268"/>
      <c r="Q106" s="268"/>
      <c r="R106" s="268"/>
      <c r="S106" s="268"/>
      <c r="T106" s="269"/>
      <c r="AT106" s="270" t="s">
        <v>151</v>
      </c>
      <c r="AU106" s="270" t="s">
        <v>73</v>
      </c>
      <c r="AV106" s="13" t="s">
        <v>82</v>
      </c>
      <c r="AW106" s="13" t="s">
        <v>37</v>
      </c>
      <c r="AX106" s="13" t="s">
        <v>80</v>
      </c>
      <c r="AY106" s="270" t="s">
        <v>139</v>
      </c>
    </row>
    <row r="107" s="1" customFormat="1" ht="16.5" customHeight="1">
      <c r="B107" s="46"/>
      <c r="C107" s="282" t="s">
        <v>203</v>
      </c>
      <c r="D107" s="282" t="s">
        <v>199</v>
      </c>
      <c r="E107" s="283" t="s">
        <v>462</v>
      </c>
      <c r="F107" s="284" t="s">
        <v>463</v>
      </c>
      <c r="G107" s="285" t="s">
        <v>145</v>
      </c>
      <c r="H107" s="286">
        <v>1360</v>
      </c>
      <c r="I107" s="287"/>
      <c r="J107" s="288">
        <f>ROUND(I107*H107,2)</f>
        <v>0</v>
      </c>
      <c r="K107" s="284" t="s">
        <v>146</v>
      </c>
      <c r="L107" s="289"/>
      <c r="M107" s="290" t="s">
        <v>21</v>
      </c>
      <c r="N107" s="291" t="s">
        <v>44</v>
      </c>
      <c r="O107" s="47"/>
      <c r="P107" s="244">
        <f>O107*H107</f>
        <v>0</v>
      </c>
      <c r="Q107" s="244">
        <v>5.0000000000000002E-05</v>
      </c>
      <c r="R107" s="244">
        <f>Q107*H107</f>
        <v>0.068000000000000005</v>
      </c>
      <c r="S107" s="244">
        <v>0</v>
      </c>
      <c r="T107" s="245">
        <f>S107*H107</f>
        <v>0</v>
      </c>
      <c r="AR107" s="24" t="s">
        <v>192</v>
      </c>
      <c r="AT107" s="24" t="s">
        <v>199</v>
      </c>
      <c r="AU107" s="24" t="s">
        <v>73</v>
      </c>
      <c r="AY107" s="24" t="s">
        <v>139</v>
      </c>
      <c r="BE107" s="246">
        <f>IF(N107="základní",J107,0)</f>
        <v>0</v>
      </c>
      <c r="BF107" s="246">
        <f>IF(N107="snížená",J107,0)</f>
        <v>0</v>
      </c>
      <c r="BG107" s="246">
        <f>IF(N107="zákl. přenesená",J107,0)</f>
        <v>0</v>
      </c>
      <c r="BH107" s="246">
        <f>IF(N107="sníž. přenesená",J107,0)</f>
        <v>0</v>
      </c>
      <c r="BI107" s="246">
        <f>IF(N107="nulová",J107,0)</f>
        <v>0</v>
      </c>
      <c r="BJ107" s="24" t="s">
        <v>80</v>
      </c>
      <c r="BK107" s="246">
        <f>ROUND(I107*H107,2)</f>
        <v>0</v>
      </c>
      <c r="BL107" s="24" t="s">
        <v>147</v>
      </c>
      <c r="BM107" s="24" t="s">
        <v>464</v>
      </c>
    </row>
    <row r="108" s="13" customFormat="1">
      <c r="B108" s="260"/>
      <c r="C108" s="261"/>
      <c r="D108" s="247" t="s">
        <v>151</v>
      </c>
      <c r="E108" s="262" t="s">
        <v>21</v>
      </c>
      <c r="F108" s="263" t="s">
        <v>455</v>
      </c>
      <c r="G108" s="261"/>
      <c r="H108" s="264">
        <v>1360</v>
      </c>
      <c r="I108" s="265"/>
      <c r="J108" s="261"/>
      <c r="K108" s="261"/>
      <c r="L108" s="266"/>
      <c r="M108" s="267"/>
      <c r="N108" s="268"/>
      <c r="O108" s="268"/>
      <c r="P108" s="268"/>
      <c r="Q108" s="268"/>
      <c r="R108" s="268"/>
      <c r="S108" s="268"/>
      <c r="T108" s="269"/>
      <c r="AT108" s="270" t="s">
        <v>151</v>
      </c>
      <c r="AU108" s="270" t="s">
        <v>73</v>
      </c>
      <c r="AV108" s="13" t="s">
        <v>82</v>
      </c>
      <c r="AW108" s="13" t="s">
        <v>37</v>
      </c>
      <c r="AX108" s="13" t="s">
        <v>80</v>
      </c>
      <c r="AY108" s="270" t="s">
        <v>139</v>
      </c>
    </row>
    <row r="109" s="1" customFormat="1" ht="16.5" customHeight="1">
      <c r="B109" s="46"/>
      <c r="C109" s="282" t="s">
        <v>210</v>
      </c>
      <c r="D109" s="282" t="s">
        <v>199</v>
      </c>
      <c r="E109" s="283" t="s">
        <v>465</v>
      </c>
      <c r="F109" s="284" t="s">
        <v>466</v>
      </c>
      <c r="G109" s="285" t="s">
        <v>145</v>
      </c>
      <c r="H109" s="286">
        <v>680</v>
      </c>
      <c r="I109" s="287"/>
      <c r="J109" s="288">
        <f>ROUND(I109*H109,2)</f>
        <v>0</v>
      </c>
      <c r="K109" s="284" t="s">
        <v>146</v>
      </c>
      <c r="L109" s="289"/>
      <c r="M109" s="290" t="s">
        <v>21</v>
      </c>
      <c r="N109" s="291" t="s">
        <v>44</v>
      </c>
      <c r="O109" s="47"/>
      <c r="P109" s="244">
        <f>O109*H109</f>
        <v>0</v>
      </c>
      <c r="Q109" s="244">
        <v>0.00018000000000000001</v>
      </c>
      <c r="R109" s="244">
        <f>Q109*H109</f>
        <v>0.12240000000000001</v>
      </c>
      <c r="S109" s="244">
        <v>0</v>
      </c>
      <c r="T109" s="245">
        <f>S109*H109</f>
        <v>0</v>
      </c>
      <c r="AR109" s="24" t="s">
        <v>192</v>
      </c>
      <c r="AT109" s="24" t="s">
        <v>199</v>
      </c>
      <c r="AU109" s="24" t="s">
        <v>73</v>
      </c>
      <c r="AY109" s="24" t="s">
        <v>139</v>
      </c>
      <c r="BE109" s="246">
        <f>IF(N109="základní",J109,0)</f>
        <v>0</v>
      </c>
      <c r="BF109" s="246">
        <f>IF(N109="snížená",J109,0)</f>
        <v>0</v>
      </c>
      <c r="BG109" s="246">
        <f>IF(N109="zákl. přenesená",J109,0)</f>
        <v>0</v>
      </c>
      <c r="BH109" s="246">
        <f>IF(N109="sníž. přenesená",J109,0)</f>
        <v>0</v>
      </c>
      <c r="BI109" s="246">
        <f>IF(N109="nulová",J109,0)</f>
        <v>0</v>
      </c>
      <c r="BJ109" s="24" t="s">
        <v>80</v>
      </c>
      <c r="BK109" s="246">
        <f>ROUND(I109*H109,2)</f>
        <v>0</v>
      </c>
      <c r="BL109" s="24" t="s">
        <v>147</v>
      </c>
      <c r="BM109" s="24" t="s">
        <v>467</v>
      </c>
    </row>
    <row r="110" s="13" customFormat="1">
      <c r="B110" s="260"/>
      <c r="C110" s="261"/>
      <c r="D110" s="247" t="s">
        <v>151</v>
      </c>
      <c r="E110" s="262" t="s">
        <v>21</v>
      </c>
      <c r="F110" s="263" t="s">
        <v>468</v>
      </c>
      <c r="G110" s="261"/>
      <c r="H110" s="264">
        <v>680</v>
      </c>
      <c r="I110" s="265"/>
      <c r="J110" s="261"/>
      <c r="K110" s="261"/>
      <c r="L110" s="266"/>
      <c r="M110" s="267"/>
      <c r="N110" s="268"/>
      <c r="O110" s="268"/>
      <c r="P110" s="268"/>
      <c r="Q110" s="268"/>
      <c r="R110" s="268"/>
      <c r="S110" s="268"/>
      <c r="T110" s="269"/>
      <c r="AT110" s="270" t="s">
        <v>151</v>
      </c>
      <c r="AU110" s="270" t="s">
        <v>73</v>
      </c>
      <c r="AV110" s="13" t="s">
        <v>82</v>
      </c>
      <c r="AW110" s="13" t="s">
        <v>37</v>
      </c>
      <c r="AX110" s="13" t="s">
        <v>80</v>
      </c>
      <c r="AY110" s="270" t="s">
        <v>139</v>
      </c>
    </row>
    <row r="111" s="1" customFormat="1" ht="51" customHeight="1">
      <c r="B111" s="46"/>
      <c r="C111" s="235" t="s">
        <v>217</v>
      </c>
      <c r="D111" s="235" t="s">
        <v>142</v>
      </c>
      <c r="E111" s="236" t="s">
        <v>469</v>
      </c>
      <c r="F111" s="237" t="s">
        <v>470</v>
      </c>
      <c r="G111" s="238" t="s">
        <v>331</v>
      </c>
      <c r="H111" s="239">
        <v>30</v>
      </c>
      <c r="I111" s="240"/>
      <c r="J111" s="241">
        <f>ROUND(I111*H111,2)</f>
        <v>0</v>
      </c>
      <c r="K111" s="237" t="s">
        <v>146</v>
      </c>
      <c r="L111" s="72"/>
      <c r="M111" s="242" t="s">
        <v>21</v>
      </c>
      <c r="N111" s="243" t="s">
        <v>44</v>
      </c>
      <c r="O111" s="47"/>
      <c r="P111" s="244">
        <f>O111*H111</f>
        <v>0</v>
      </c>
      <c r="Q111" s="244">
        <v>0</v>
      </c>
      <c r="R111" s="244">
        <f>Q111*H111</f>
        <v>0</v>
      </c>
      <c r="S111" s="244">
        <v>0</v>
      </c>
      <c r="T111" s="245">
        <f>S111*H111</f>
        <v>0</v>
      </c>
      <c r="AR111" s="24" t="s">
        <v>147</v>
      </c>
      <c r="AT111" s="24" t="s">
        <v>142</v>
      </c>
      <c r="AU111" s="24" t="s">
        <v>73</v>
      </c>
      <c r="AY111" s="24" t="s">
        <v>139</v>
      </c>
      <c r="BE111" s="246">
        <f>IF(N111="základní",J111,0)</f>
        <v>0</v>
      </c>
      <c r="BF111" s="246">
        <f>IF(N111="snížená",J111,0)</f>
        <v>0</v>
      </c>
      <c r="BG111" s="246">
        <f>IF(N111="zákl. přenesená",J111,0)</f>
        <v>0</v>
      </c>
      <c r="BH111" s="246">
        <f>IF(N111="sníž. přenesená",J111,0)</f>
        <v>0</v>
      </c>
      <c r="BI111" s="246">
        <f>IF(N111="nulová",J111,0)</f>
        <v>0</v>
      </c>
      <c r="BJ111" s="24" t="s">
        <v>80</v>
      </c>
      <c r="BK111" s="246">
        <f>ROUND(I111*H111,2)</f>
        <v>0</v>
      </c>
      <c r="BL111" s="24" t="s">
        <v>147</v>
      </c>
      <c r="BM111" s="24" t="s">
        <v>471</v>
      </c>
    </row>
    <row r="112" s="1" customFormat="1">
      <c r="B112" s="46"/>
      <c r="C112" s="74"/>
      <c r="D112" s="247" t="s">
        <v>149</v>
      </c>
      <c r="E112" s="74"/>
      <c r="F112" s="248" t="s">
        <v>333</v>
      </c>
      <c r="G112" s="74"/>
      <c r="H112" s="74"/>
      <c r="I112" s="203"/>
      <c r="J112" s="74"/>
      <c r="K112" s="74"/>
      <c r="L112" s="72"/>
      <c r="M112" s="249"/>
      <c r="N112" s="47"/>
      <c r="O112" s="47"/>
      <c r="P112" s="47"/>
      <c r="Q112" s="47"/>
      <c r="R112" s="47"/>
      <c r="S112" s="47"/>
      <c r="T112" s="95"/>
      <c r="AT112" s="24" t="s">
        <v>149</v>
      </c>
      <c r="AU112" s="24" t="s">
        <v>73</v>
      </c>
    </row>
    <row r="113" s="13" customFormat="1">
      <c r="B113" s="260"/>
      <c r="C113" s="261"/>
      <c r="D113" s="247" t="s">
        <v>151</v>
      </c>
      <c r="E113" s="262" t="s">
        <v>21</v>
      </c>
      <c r="F113" s="263" t="s">
        <v>180</v>
      </c>
      <c r="G113" s="261"/>
      <c r="H113" s="264">
        <v>30</v>
      </c>
      <c r="I113" s="265"/>
      <c r="J113" s="261"/>
      <c r="K113" s="261"/>
      <c r="L113" s="266"/>
      <c r="M113" s="267"/>
      <c r="N113" s="268"/>
      <c r="O113" s="268"/>
      <c r="P113" s="268"/>
      <c r="Q113" s="268"/>
      <c r="R113" s="268"/>
      <c r="S113" s="268"/>
      <c r="T113" s="269"/>
      <c r="AT113" s="270" t="s">
        <v>151</v>
      </c>
      <c r="AU113" s="270" t="s">
        <v>73</v>
      </c>
      <c r="AV113" s="13" t="s">
        <v>82</v>
      </c>
      <c r="AW113" s="13" t="s">
        <v>37</v>
      </c>
      <c r="AX113" s="13" t="s">
        <v>80</v>
      </c>
      <c r="AY113" s="270" t="s">
        <v>139</v>
      </c>
    </row>
    <row r="114" s="1" customFormat="1" ht="153" customHeight="1">
      <c r="B114" s="46"/>
      <c r="C114" s="235" t="s">
        <v>223</v>
      </c>
      <c r="D114" s="235" t="s">
        <v>142</v>
      </c>
      <c r="E114" s="236" t="s">
        <v>236</v>
      </c>
      <c r="F114" s="237" t="s">
        <v>237</v>
      </c>
      <c r="G114" s="238" t="s">
        <v>220</v>
      </c>
      <c r="H114" s="239">
        <v>1.0740000000000001</v>
      </c>
      <c r="I114" s="240"/>
      <c r="J114" s="241">
        <f>ROUND(I114*H114,2)</f>
        <v>0</v>
      </c>
      <c r="K114" s="237" t="s">
        <v>146</v>
      </c>
      <c r="L114" s="72"/>
      <c r="M114" s="242" t="s">
        <v>21</v>
      </c>
      <c r="N114" s="243" t="s">
        <v>44</v>
      </c>
      <c r="O114" s="47"/>
      <c r="P114" s="244">
        <f>O114*H114</f>
        <v>0</v>
      </c>
      <c r="Q114" s="244">
        <v>0</v>
      </c>
      <c r="R114" s="244">
        <f>Q114*H114</f>
        <v>0</v>
      </c>
      <c r="S114" s="244">
        <v>0</v>
      </c>
      <c r="T114" s="245">
        <f>S114*H114</f>
        <v>0</v>
      </c>
      <c r="AR114" s="24" t="s">
        <v>147</v>
      </c>
      <c r="AT114" s="24" t="s">
        <v>142</v>
      </c>
      <c r="AU114" s="24" t="s">
        <v>73</v>
      </c>
      <c r="AY114" s="24" t="s">
        <v>139</v>
      </c>
      <c r="BE114" s="246">
        <f>IF(N114="základní",J114,0)</f>
        <v>0</v>
      </c>
      <c r="BF114" s="246">
        <f>IF(N114="snížená",J114,0)</f>
        <v>0</v>
      </c>
      <c r="BG114" s="246">
        <f>IF(N114="zákl. přenesená",J114,0)</f>
        <v>0</v>
      </c>
      <c r="BH114" s="246">
        <f>IF(N114="sníž. přenesená",J114,0)</f>
        <v>0</v>
      </c>
      <c r="BI114" s="246">
        <f>IF(N114="nulová",J114,0)</f>
        <v>0</v>
      </c>
      <c r="BJ114" s="24" t="s">
        <v>80</v>
      </c>
      <c r="BK114" s="246">
        <f>ROUND(I114*H114,2)</f>
        <v>0</v>
      </c>
      <c r="BL114" s="24" t="s">
        <v>147</v>
      </c>
      <c r="BM114" s="24" t="s">
        <v>472</v>
      </c>
    </row>
    <row r="115" s="1" customFormat="1">
      <c r="B115" s="46"/>
      <c r="C115" s="74"/>
      <c r="D115" s="247" t="s">
        <v>149</v>
      </c>
      <c r="E115" s="74"/>
      <c r="F115" s="248" t="s">
        <v>227</v>
      </c>
      <c r="G115" s="74"/>
      <c r="H115" s="74"/>
      <c r="I115" s="203"/>
      <c r="J115" s="74"/>
      <c r="K115" s="74"/>
      <c r="L115" s="72"/>
      <c r="M115" s="249"/>
      <c r="N115" s="47"/>
      <c r="O115" s="47"/>
      <c r="P115" s="47"/>
      <c r="Q115" s="47"/>
      <c r="R115" s="47"/>
      <c r="S115" s="47"/>
      <c r="T115" s="95"/>
      <c r="AT115" s="24" t="s">
        <v>149</v>
      </c>
      <c r="AU115" s="24" t="s">
        <v>73</v>
      </c>
    </row>
    <row r="116" s="12" customFormat="1">
      <c r="B116" s="250"/>
      <c r="C116" s="251"/>
      <c r="D116" s="247" t="s">
        <v>151</v>
      </c>
      <c r="E116" s="252" t="s">
        <v>21</v>
      </c>
      <c r="F116" s="253" t="s">
        <v>239</v>
      </c>
      <c r="G116" s="251"/>
      <c r="H116" s="252" t="s">
        <v>21</v>
      </c>
      <c r="I116" s="254"/>
      <c r="J116" s="251"/>
      <c r="K116" s="251"/>
      <c r="L116" s="255"/>
      <c r="M116" s="256"/>
      <c r="N116" s="257"/>
      <c r="O116" s="257"/>
      <c r="P116" s="257"/>
      <c r="Q116" s="257"/>
      <c r="R116" s="257"/>
      <c r="S116" s="257"/>
      <c r="T116" s="258"/>
      <c r="AT116" s="259" t="s">
        <v>151</v>
      </c>
      <c r="AU116" s="259" t="s">
        <v>73</v>
      </c>
      <c r="AV116" s="12" t="s">
        <v>80</v>
      </c>
      <c r="AW116" s="12" t="s">
        <v>37</v>
      </c>
      <c r="AX116" s="12" t="s">
        <v>73</v>
      </c>
      <c r="AY116" s="259" t="s">
        <v>139</v>
      </c>
    </row>
    <row r="117" s="13" customFormat="1">
      <c r="B117" s="260"/>
      <c r="C117" s="261"/>
      <c r="D117" s="247" t="s">
        <v>151</v>
      </c>
      <c r="E117" s="262" t="s">
        <v>21</v>
      </c>
      <c r="F117" s="263" t="s">
        <v>473</v>
      </c>
      <c r="G117" s="261"/>
      <c r="H117" s="264">
        <v>1.0740000000000001</v>
      </c>
      <c r="I117" s="265"/>
      <c r="J117" s="261"/>
      <c r="K117" s="261"/>
      <c r="L117" s="266"/>
      <c r="M117" s="267"/>
      <c r="N117" s="268"/>
      <c r="O117" s="268"/>
      <c r="P117" s="268"/>
      <c r="Q117" s="268"/>
      <c r="R117" s="268"/>
      <c r="S117" s="268"/>
      <c r="T117" s="269"/>
      <c r="AT117" s="270" t="s">
        <v>151</v>
      </c>
      <c r="AU117" s="270" t="s">
        <v>73</v>
      </c>
      <c r="AV117" s="13" t="s">
        <v>82</v>
      </c>
      <c r="AW117" s="13" t="s">
        <v>37</v>
      </c>
      <c r="AX117" s="13" t="s">
        <v>80</v>
      </c>
      <c r="AY117" s="270" t="s">
        <v>139</v>
      </c>
    </row>
    <row r="118" s="1" customFormat="1" ht="63.75" customHeight="1">
      <c r="B118" s="46"/>
      <c r="C118" s="235" t="s">
        <v>229</v>
      </c>
      <c r="D118" s="235" t="s">
        <v>142</v>
      </c>
      <c r="E118" s="236" t="s">
        <v>230</v>
      </c>
      <c r="F118" s="237" t="s">
        <v>231</v>
      </c>
      <c r="G118" s="238" t="s">
        <v>220</v>
      </c>
      <c r="H118" s="239">
        <v>90.099999999999994</v>
      </c>
      <c r="I118" s="240"/>
      <c r="J118" s="241">
        <f>ROUND(I118*H118,2)</f>
        <v>0</v>
      </c>
      <c r="K118" s="237" t="s">
        <v>146</v>
      </c>
      <c r="L118" s="72"/>
      <c r="M118" s="242" t="s">
        <v>21</v>
      </c>
      <c r="N118" s="243" t="s">
        <v>44</v>
      </c>
      <c r="O118" s="47"/>
      <c r="P118" s="244">
        <f>O118*H118</f>
        <v>0</v>
      </c>
      <c r="Q118" s="244">
        <v>0</v>
      </c>
      <c r="R118" s="244">
        <f>Q118*H118</f>
        <v>0</v>
      </c>
      <c r="S118" s="244">
        <v>0</v>
      </c>
      <c r="T118" s="245">
        <f>S118*H118</f>
        <v>0</v>
      </c>
      <c r="AR118" s="24" t="s">
        <v>147</v>
      </c>
      <c r="AT118" s="24" t="s">
        <v>142</v>
      </c>
      <c r="AU118" s="24" t="s">
        <v>73</v>
      </c>
      <c r="AY118" s="24" t="s">
        <v>139</v>
      </c>
      <c r="BE118" s="246">
        <f>IF(N118="základní",J118,0)</f>
        <v>0</v>
      </c>
      <c r="BF118" s="246">
        <f>IF(N118="snížená",J118,0)</f>
        <v>0</v>
      </c>
      <c r="BG118" s="246">
        <f>IF(N118="zákl. přenesená",J118,0)</f>
        <v>0</v>
      </c>
      <c r="BH118" s="246">
        <f>IF(N118="sníž. přenesená",J118,0)</f>
        <v>0</v>
      </c>
      <c r="BI118" s="246">
        <f>IF(N118="nulová",J118,0)</f>
        <v>0</v>
      </c>
      <c r="BJ118" s="24" t="s">
        <v>80</v>
      </c>
      <c r="BK118" s="246">
        <f>ROUND(I118*H118,2)</f>
        <v>0</v>
      </c>
      <c r="BL118" s="24" t="s">
        <v>147</v>
      </c>
      <c r="BM118" s="24" t="s">
        <v>474</v>
      </c>
    </row>
    <row r="119" s="1" customFormat="1">
      <c r="B119" s="46"/>
      <c r="C119" s="74"/>
      <c r="D119" s="247" t="s">
        <v>149</v>
      </c>
      <c r="E119" s="74"/>
      <c r="F119" s="248" t="s">
        <v>233</v>
      </c>
      <c r="G119" s="74"/>
      <c r="H119" s="74"/>
      <c r="I119" s="203"/>
      <c r="J119" s="74"/>
      <c r="K119" s="74"/>
      <c r="L119" s="72"/>
      <c r="M119" s="249"/>
      <c r="N119" s="47"/>
      <c r="O119" s="47"/>
      <c r="P119" s="47"/>
      <c r="Q119" s="47"/>
      <c r="R119" s="47"/>
      <c r="S119" s="47"/>
      <c r="T119" s="95"/>
      <c r="AT119" s="24" t="s">
        <v>149</v>
      </c>
      <c r="AU119" s="24" t="s">
        <v>73</v>
      </c>
    </row>
    <row r="120" s="12" customFormat="1">
      <c r="B120" s="250"/>
      <c r="C120" s="251"/>
      <c r="D120" s="247" t="s">
        <v>151</v>
      </c>
      <c r="E120" s="252" t="s">
        <v>21</v>
      </c>
      <c r="F120" s="253" t="s">
        <v>475</v>
      </c>
      <c r="G120" s="251"/>
      <c r="H120" s="252" t="s">
        <v>21</v>
      </c>
      <c r="I120" s="254"/>
      <c r="J120" s="251"/>
      <c r="K120" s="251"/>
      <c r="L120" s="255"/>
      <c r="M120" s="256"/>
      <c r="N120" s="257"/>
      <c r="O120" s="257"/>
      <c r="P120" s="257"/>
      <c r="Q120" s="257"/>
      <c r="R120" s="257"/>
      <c r="S120" s="257"/>
      <c r="T120" s="258"/>
      <c r="AT120" s="259" t="s">
        <v>151</v>
      </c>
      <c r="AU120" s="259" t="s">
        <v>73</v>
      </c>
      <c r="AV120" s="12" t="s">
        <v>80</v>
      </c>
      <c r="AW120" s="12" t="s">
        <v>37</v>
      </c>
      <c r="AX120" s="12" t="s">
        <v>73</v>
      </c>
      <c r="AY120" s="259" t="s">
        <v>139</v>
      </c>
    </row>
    <row r="121" s="13" customFormat="1">
      <c r="B121" s="260"/>
      <c r="C121" s="261"/>
      <c r="D121" s="247" t="s">
        <v>151</v>
      </c>
      <c r="E121" s="262" t="s">
        <v>21</v>
      </c>
      <c r="F121" s="263" t="s">
        <v>476</v>
      </c>
      <c r="G121" s="261"/>
      <c r="H121" s="264">
        <v>90.099999999999994</v>
      </c>
      <c r="I121" s="265"/>
      <c r="J121" s="261"/>
      <c r="K121" s="261"/>
      <c r="L121" s="266"/>
      <c r="M121" s="292"/>
      <c r="N121" s="293"/>
      <c r="O121" s="293"/>
      <c r="P121" s="293"/>
      <c r="Q121" s="293"/>
      <c r="R121" s="293"/>
      <c r="S121" s="293"/>
      <c r="T121" s="294"/>
      <c r="AT121" s="270" t="s">
        <v>151</v>
      </c>
      <c r="AU121" s="270" t="s">
        <v>73</v>
      </c>
      <c r="AV121" s="13" t="s">
        <v>82</v>
      </c>
      <c r="AW121" s="13" t="s">
        <v>37</v>
      </c>
      <c r="AX121" s="13" t="s">
        <v>80</v>
      </c>
      <c r="AY121" s="270" t="s">
        <v>139</v>
      </c>
    </row>
    <row r="122" s="1" customFormat="1" ht="6.96" customHeight="1">
      <c r="B122" s="67"/>
      <c r="C122" s="68"/>
      <c r="D122" s="68"/>
      <c r="E122" s="68"/>
      <c r="F122" s="68"/>
      <c r="G122" s="68"/>
      <c r="H122" s="68"/>
      <c r="I122" s="178"/>
      <c r="J122" s="68"/>
      <c r="K122" s="68"/>
      <c r="L122" s="72"/>
    </row>
  </sheetData>
  <sheetProtection sheet="1" autoFilter="0" formatColumns="0" formatRows="0" objects="1" scenarios="1" spinCount="100000" saltValue="qt6en+jbWBKKCFq1OixaKW4rbpX7iROyOGFX6L5yvM1kON0uFPmYIJ53avHvr6g+BHBMZ3HYScztvX23Y0vgzg==" hashValue="I1sLbh5wsIVFiON0XCWQJgXCTTO5KQrPrbJtklajA7psJQfSCQu9AsSoFjO9YogS3YuT4YlLMCPin9/Szvx6qw==" algorithmName="SHA-512" password="CC35"/>
  <autoFilter ref="C81:K121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0:H70"/>
    <mergeCell ref="E72:H72"/>
    <mergeCell ref="E74:H74"/>
    <mergeCell ref="G1:H1"/>
    <mergeCell ref="L2:V2"/>
  </mergeCells>
  <hyperlinks>
    <hyperlink ref="F1:G1" location="C2" display="1) Krycí list soupisu"/>
    <hyperlink ref="G1:H1" location="C58" display="2) Rekapitulace"/>
    <hyperlink ref="J1" location="C81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106</v>
      </c>
      <c r="G1" s="151" t="s">
        <v>107</v>
      </c>
      <c r="H1" s="151"/>
      <c r="I1" s="152"/>
      <c r="J1" s="151" t="s">
        <v>108</v>
      </c>
      <c r="K1" s="150" t="s">
        <v>109</v>
      </c>
      <c r="L1" s="151" t="s">
        <v>110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99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82</v>
      </c>
    </row>
    <row r="4" ht="36.96" customHeight="1">
      <c r="B4" s="28"/>
      <c r="C4" s="29"/>
      <c r="D4" s="30" t="s">
        <v>111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zakázky'!K6</f>
        <v>Opravy železničního svršku v dopravně Mikulášovice d.n.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112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113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114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477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21</v>
      </c>
      <c r="G13" s="47"/>
      <c r="H13" s="47"/>
      <c r="I13" s="158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58" t="s">
        <v>25</v>
      </c>
      <c r="J14" s="159" t="str">
        <f>'Rekapitulace zakázky'!AN8</f>
        <v>25. 9. 2018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58" t="s">
        <v>28</v>
      </c>
      <c r="J16" s="35" t="s">
        <v>29</v>
      </c>
      <c r="K16" s="51"/>
    </row>
    <row r="17" s="1" customFormat="1" ht="18" customHeight="1">
      <c r="B17" s="46"/>
      <c r="C17" s="47"/>
      <c r="D17" s="47"/>
      <c r="E17" s="35" t="s">
        <v>30</v>
      </c>
      <c r="F17" s="47"/>
      <c r="G17" s="47"/>
      <c r="H17" s="47"/>
      <c r="I17" s="158" t="s">
        <v>31</v>
      </c>
      <c r="J17" s="35" t="s">
        <v>32</v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33</v>
      </c>
      <c r="E19" s="47"/>
      <c r="F19" s="47"/>
      <c r="G19" s="47"/>
      <c r="H19" s="47"/>
      <c r="I19" s="158" t="s">
        <v>28</v>
      </c>
      <c r="J19" s="35" t="str">
        <f>IF('Rekapitulace zakázky'!AN13="Vyplň údaj","",IF('Rekapitulace zakázky'!AN13="","",'Rekapitulace zakázky'!AN13))</f>
        <v/>
      </c>
      <c r="K19" s="51"/>
    </row>
    <row r="20" s="1" customFormat="1" ht="18" customHeight="1">
      <c r="B20" s="46"/>
      <c r="C20" s="47"/>
      <c r="D20" s="47"/>
      <c r="E20" s="35" t="str">
        <f>IF('Rekapitulace zakázky'!E14="Vyplň údaj","",IF('Rekapitulace zakázky'!E14="","",'Rekapitulace zakázky'!E14))</f>
        <v/>
      </c>
      <c r="F20" s="47"/>
      <c r="G20" s="47"/>
      <c r="H20" s="47"/>
      <c r="I20" s="158" t="s">
        <v>31</v>
      </c>
      <c r="J20" s="35" t="str">
        <f>IF('Rekapitulace zakázky'!AN14="Vyplň údaj","",IF('Rekapitulace zakázky'!AN14="","",'Rekapitulace zakázky'!AN14))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35</v>
      </c>
      <c r="E22" s="47"/>
      <c r="F22" s="47"/>
      <c r="G22" s="47"/>
      <c r="H22" s="47"/>
      <c r="I22" s="158" t="s">
        <v>28</v>
      </c>
      <c r="J22" s="35" t="str">
        <f>IF('Rekapitulace zakázky'!AN16="","",'Rekapitulace zakázky'!AN16)</f>
        <v/>
      </c>
      <c r="K22" s="51"/>
    </row>
    <row r="23" s="1" customFormat="1" ht="18" customHeight="1">
      <c r="B23" s="46"/>
      <c r="C23" s="47"/>
      <c r="D23" s="47"/>
      <c r="E23" s="35" t="str">
        <f>IF('Rekapitulace zakázky'!E17="","",'Rekapitulace zakázky'!E17)</f>
        <v xml:space="preserve"> </v>
      </c>
      <c r="F23" s="47"/>
      <c r="G23" s="47"/>
      <c r="H23" s="47"/>
      <c r="I23" s="158" t="s">
        <v>31</v>
      </c>
      <c r="J23" s="35" t="str">
        <f>IF('Rekapitulace zakázky'!AN17="","",'Rekapitulace zakázky'!AN17)</f>
        <v/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38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21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39</v>
      </c>
      <c r="E29" s="47"/>
      <c r="F29" s="47"/>
      <c r="G29" s="47"/>
      <c r="H29" s="47"/>
      <c r="I29" s="156"/>
      <c r="J29" s="167">
        <f>ROUND(J84,2)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41</v>
      </c>
      <c r="G31" s="47"/>
      <c r="H31" s="47"/>
      <c r="I31" s="168" t="s">
        <v>40</v>
      </c>
      <c r="J31" s="52" t="s">
        <v>42</v>
      </c>
      <c r="K31" s="51"/>
    </row>
    <row r="32" s="1" customFormat="1" ht="14.4" customHeight="1">
      <c r="B32" s="46"/>
      <c r="C32" s="47"/>
      <c r="D32" s="55" t="s">
        <v>43</v>
      </c>
      <c r="E32" s="55" t="s">
        <v>44</v>
      </c>
      <c r="F32" s="169">
        <f>ROUND(SUM(BE84:BE94), 2)</f>
        <v>0</v>
      </c>
      <c r="G32" s="47"/>
      <c r="H32" s="47"/>
      <c r="I32" s="170">
        <v>0.20999999999999999</v>
      </c>
      <c r="J32" s="169">
        <f>ROUND(ROUND((SUM(BE84:BE94)), 2)*I32, 2)</f>
        <v>0</v>
      </c>
      <c r="K32" s="51"/>
    </row>
    <row r="33" s="1" customFormat="1" ht="14.4" customHeight="1">
      <c r="B33" s="46"/>
      <c r="C33" s="47"/>
      <c r="D33" s="47"/>
      <c r="E33" s="55" t="s">
        <v>45</v>
      </c>
      <c r="F33" s="169">
        <f>ROUND(SUM(BF84:BF94), 2)</f>
        <v>0</v>
      </c>
      <c r="G33" s="47"/>
      <c r="H33" s="47"/>
      <c r="I33" s="170">
        <v>0.14999999999999999</v>
      </c>
      <c r="J33" s="169">
        <f>ROUND(ROUND((SUM(BF84:BF94)),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46</v>
      </c>
      <c r="F34" s="169">
        <f>ROUND(SUM(BG84:BG94), 2)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47</v>
      </c>
      <c r="F35" s="169">
        <f>ROUND(SUM(BH84:BH94),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48</v>
      </c>
      <c r="F36" s="169">
        <f>ROUND(SUM(BI84:BI94),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49</v>
      </c>
      <c r="E38" s="98"/>
      <c r="F38" s="98"/>
      <c r="G38" s="173" t="s">
        <v>50</v>
      </c>
      <c r="H38" s="174" t="s">
        <v>51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116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Opravy železničního svršku v dopravně Mikulášovice d.n.</v>
      </c>
      <c r="F47" s="40"/>
      <c r="G47" s="40"/>
      <c r="H47" s="40"/>
      <c r="I47" s="156"/>
      <c r="J47" s="47"/>
      <c r="K47" s="51"/>
    </row>
    <row r="48">
      <c r="B48" s="28"/>
      <c r="C48" s="40" t="s">
        <v>112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113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114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>SO 05 - SO 05 - Panelová plocha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>dopravna Mikulášovice d.n.</v>
      </c>
      <c r="G53" s="47"/>
      <c r="H53" s="47"/>
      <c r="I53" s="158" t="s">
        <v>25</v>
      </c>
      <c r="J53" s="159" t="str">
        <f>IF(J14="","",J14)</f>
        <v>25. 9. 2018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>SŽDC s.o., OŘ Ústí n.L., ST Ústí n.L.</v>
      </c>
      <c r="G55" s="47"/>
      <c r="H55" s="47"/>
      <c r="I55" s="158" t="s">
        <v>35</v>
      </c>
      <c r="J55" s="44" t="str">
        <f>E23</f>
        <v xml:space="preserve"> </v>
      </c>
      <c r="K55" s="51"/>
    </row>
    <row r="56" s="1" customFormat="1" ht="14.4" customHeight="1">
      <c r="B56" s="46"/>
      <c r="C56" s="40" t="s">
        <v>33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117</v>
      </c>
      <c r="D58" s="171"/>
      <c r="E58" s="171"/>
      <c r="F58" s="171"/>
      <c r="G58" s="171"/>
      <c r="H58" s="171"/>
      <c r="I58" s="185"/>
      <c r="J58" s="186" t="s">
        <v>118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119</v>
      </c>
      <c r="D60" s="47"/>
      <c r="E60" s="47"/>
      <c r="F60" s="47"/>
      <c r="G60" s="47"/>
      <c r="H60" s="47"/>
      <c r="I60" s="156"/>
      <c r="J60" s="167">
        <f>J84</f>
        <v>0</v>
      </c>
      <c r="K60" s="51"/>
      <c r="AU60" s="24" t="s">
        <v>120</v>
      </c>
    </row>
    <row r="61" s="8" customFormat="1" ht="24.96" customHeight="1">
      <c r="B61" s="189"/>
      <c r="C61" s="190"/>
      <c r="D61" s="191" t="s">
        <v>121</v>
      </c>
      <c r="E61" s="192"/>
      <c r="F61" s="192"/>
      <c r="G61" s="192"/>
      <c r="H61" s="192"/>
      <c r="I61" s="193"/>
      <c r="J61" s="194">
        <f>J85</f>
        <v>0</v>
      </c>
      <c r="K61" s="195"/>
    </row>
    <row r="62" s="9" customFormat="1" ht="19.92" customHeight="1">
      <c r="B62" s="196"/>
      <c r="C62" s="197"/>
      <c r="D62" s="198" t="s">
        <v>122</v>
      </c>
      <c r="E62" s="199"/>
      <c r="F62" s="199"/>
      <c r="G62" s="199"/>
      <c r="H62" s="199"/>
      <c r="I62" s="200"/>
      <c r="J62" s="201">
        <f>J86</f>
        <v>0</v>
      </c>
      <c r="K62" s="202"/>
    </row>
    <row r="63" s="1" customFormat="1" ht="21.84" customHeight="1">
      <c r="B63" s="46"/>
      <c r="C63" s="47"/>
      <c r="D63" s="47"/>
      <c r="E63" s="47"/>
      <c r="F63" s="47"/>
      <c r="G63" s="47"/>
      <c r="H63" s="47"/>
      <c r="I63" s="156"/>
      <c r="J63" s="47"/>
      <c r="K63" s="51"/>
    </row>
    <row r="64" s="1" customFormat="1" ht="6.96" customHeight="1">
      <c r="B64" s="67"/>
      <c r="C64" s="68"/>
      <c r="D64" s="68"/>
      <c r="E64" s="68"/>
      <c r="F64" s="68"/>
      <c r="G64" s="68"/>
      <c r="H64" s="68"/>
      <c r="I64" s="178"/>
      <c r="J64" s="68"/>
      <c r="K64" s="69"/>
    </row>
    <row r="68" s="1" customFormat="1" ht="6.96" customHeight="1">
      <c r="B68" s="70"/>
      <c r="C68" s="71"/>
      <c r="D68" s="71"/>
      <c r="E68" s="71"/>
      <c r="F68" s="71"/>
      <c r="G68" s="71"/>
      <c r="H68" s="71"/>
      <c r="I68" s="181"/>
      <c r="J68" s="71"/>
      <c r="K68" s="71"/>
      <c r="L68" s="72"/>
    </row>
    <row r="69" s="1" customFormat="1" ht="36.96" customHeight="1">
      <c r="B69" s="46"/>
      <c r="C69" s="73" t="s">
        <v>123</v>
      </c>
      <c r="D69" s="74"/>
      <c r="E69" s="74"/>
      <c r="F69" s="74"/>
      <c r="G69" s="74"/>
      <c r="H69" s="74"/>
      <c r="I69" s="203"/>
      <c r="J69" s="74"/>
      <c r="K69" s="74"/>
      <c r="L69" s="72"/>
    </row>
    <row r="70" s="1" customFormat="1" ht="6.96" customHeight="1">
      <c r="B70" s="46"/>
      <c r="C70" s="74"/>
      <c r="D70" s="74"/>
      <c r="E70" s="74"/>
      <c r="F70" s="74"/>
      <c r="G70" s="74"/>
      <c r="H70" s="74"/>
      <c r="I70" s="203"/>
      <c r="J70" s="74"/>
      <c r="K70" s="74"/>
      <c r="L70" s="72"/>
    </row>
    <row r="71" s="1" customFormat="1" ht="14.4" customHeight="1">
      <c r="B71" s="46"/>
      <c r="C71" s="76" t="s">
        <v>18</v>
      </c>
      <c r="D71" s="74"/>
      <c r="E71" s="74"/>
      <c r="F71" s="74"/>
      <c r="G71" s="74"/>
      <c r="H71" s="74"/>
      <c r="I71" s="203"/>
      <c r="J71" s="74"/>
      <c r="K71" s="74"/>
      <c r="L71" s="72"/>
    </row>
    <row r="72" s="1" customFormat="1" ht="16.5" customHeight="1">
      <c r="B72" s="46"/>
      <c r="C72" s="74"/>
      <c r="D72" s="74"/>
      <c r="E72" s="204" t="str">
        <f>E7</f>
        <v>Opravy železničního svršku v dopravně Mikulášovice d.n.</v>
      </c>
      <c r="F72" s="76"/>
      <c r="G72" s="76"/>
      <c r="H72" s="76"/>
      <c r="I72" s="203"/>
      <c r="J72" s="74"/>
      <c r="K72" s="74"/>
      <c r="L72" s="72"/>
    </row>
    <row r="73">
      <c r="B73" s="28"/>
      <c r="C73" s="76" t="s">
        <v>112</v>
      </c>
      <c r="D73" s="205"/>
      <c r="E73" s="205"/>
      <c r="F73" s="205"/>
      <c r="G73" s="205"/>
      <c r="H73" s="205"/>
      <c r="I73" s="148"/>
      <c r="J73" s="205"/>
      <c r="K73" s="205"/>
      <c r="L73" s="206"/>
    </row>
    <row r="74" s="1" customFormat="1" ht="16.5" customHeight="1">
      <c r="B74" s="46"/>
      <c r="C74" s="74"/>
      <c r="D74" s="74"/>
      <c r="E74" s="204" t="s">
        <v>113</v>
      </c>
      <c r="F74" s="74"/>
      <c r="G74" s="74"/>
      <c r="H74" s="74"/>
      <c r="I74" s="203"/>
      <c r="J74" s="74"/>
      <c r="K74" s="74"/>
      <c r="L74" s="72"/>
    </row>
    <row r="75" s="1" customFormat="1" ht="14.4" customHeight="1">
      <c r="B75" s="46"/>
      <c r="C75" s="76" t="s">
        <v>114</v>
      </c>
      <c r="D75" s="74"/>
      <c r="E75" s="74"/>
      <c r="F75" s="74"/>
      <c r="G75" s="74"/>
      <c r="H75" s="74"/>
      <c r="I75" s="203"/>
      <c r="J75" s="74"/>
      <c r="K75" s="74"/>
      <c r="L75" s="72"/>
    </row>
    <row r="76" s="1" customFormat="1" ht="17.25" customHeight="1">
      <c r="B76" s="46"/>
      <c r="C76" s="74"/>
      <c r="D76" s="74"/>
      <c r="E76" s="82" t="str">
        <f>E11</f>
        <v>SO 05 - SO 05 - Panelová plocha</v>
      </c>
      <c r="F76" s="74"/>
      <c r="G76" s="74"/>
      <c r="H76" s="74"/>
      <c r="I76" s="203"/>
      <c r="J76" s="74"/>
      <c r="K76" s="74"/>
      <c r="L76" s="72"/>
    </row>
    <row r="77" s="1" customFormat="1" ht="6.96" customHeight="1">
      <c r="B77" s="46"/>
      <c r="C77" s="74"/>
      <c r="D77" s="74"/>
      <c r="E77" s="74"/>
      <c r="F77" s="74"/>
      <c r="G77" s="74"/>
      <c r="H77" s="74"/>
      <c r="I77" s="203"/>
      <c r="J77" s="74"/>
      <c r="K77" s="74"/>
      <c r="L77" s="72"/>
    </row>
    <row r="78" s="1" customFormat="1" ht="18" customHeight="1">
      <c r="B78" s="46"/>
      <c r="C78" s="76" t="s">
        <v>23</v>
      </c>
      <c r="D78" s="74"/>
      <c r="E78" s="74"/>
      <c r="F78" s="207" t="str">
        <f>F14</f>
        <v>dopravna Mikulášovice d.n.</v>
      </c>
      <c r="G78" s="74"/>
      <c r="H78" s="74"/>
      <c r="I78" s="208" t="s">
        <v>25</v>
      </c>
      <c r="J78" s="85" t="str">
        <f>IF(J14="","",J14)</f>
        <v>25. 9. 2018</v>
      </c>
      <c r="K78" s="74"/>
      <c r="L78" s="72"/>
    </row>
    <row r="79" s="1" customFormat="1" ht="6.96" customHeight="1">
      <c r="B79" s="46"/>
      <c r="C79" s="74"/>
      <c r="D79" s="74"/>
      <c r="E79" s="74"/>
      <c r="F79" s="74"/>
      <c r="G79" s="74"/>
      <c r="H79" s="74"/>
      <c r="I79" s="203"/>
      <c r="J79" s="74"/>
      <c r="K79" s="74"/>
      <c r="L79" s="72"/>
    </row>
    <row r="80" s="1" customFormat="1">
      <c r="B80" s="46"/>
      <c r="C80" s="76" t="s">
        <v>27</v>
      </c>
      <c r="D80" s="74"/>
      <c r="E80" s="74"/>
      <c r="F80" s="207" t="str">
        <f>E17</f>
        <v>SŽDC s.o., OŘ Ústí n.L., ST Ústí n.L.</v>
      </c>
      <c r="G80" s="74"/>
      <c r="H80" s="74"/>
      <c r="I80" s="208" t="s">
        <v>35</v>
      </c>
      <c r="J80" s="207" t="str">
        <f>E23</f>
        <v xml:space="preserve"> </v>
      </c>
      <c r="K80" s="74"/>
      <c r="L80" s="72"/>
    </row>
    <row r="81" s="1" customFormat="1" ht="14.4" customHeight="1">
      <c r="B81" s="46"/>
      <c r="C81" s="76" t="s">
        <v>33</v>
      </c>
      <c r="D81" s="74"/>
      <c r="E81" s="74"/>
      <c r="F81" s="207" t="str">
        <f>IF(E20="","",E20)</f>
        <v/>
      </c>
      <c r="G81" s="74"/>
      <c r="H81" s="74"/>
      <c r="I81" s="203"/>
      <c r="J81" s="74"/>
      <c r="K81" s="74"/>
      <c r="L81" s="72"/>
    </row>
    <row r="82" s="1" customFormat="1" ht="10.32" customHeight="1">
      <c r="B82" s="46"/>
      <c r="C82" s="74"/>
      <c r="D82" s="74"/>
      <c r="E82" s="74"/>
      <c r="F82" s="74"/>
      <c r="G82" s="74"/>
      <c r="H82" s="74"/>
      <c r="I82" s="203"/>
      <c r="J82" s="74"/>
      <c r="K82" s="74"/>
      <c r="L82" s="72"/>
    </row>
    <row r="83" s="10" customFormat="1" ht="29.28" customHeight="1">
      <c r="B83" s="209"/>
      <c r="C83" s="210" t="s">
        <v>124</v>
      </c>
      <c r="D83" s="211" t="s">
        <v>58</v>
      </c>
      <c r="E83" s="211" t="s">
        <v>54</v>
      </c>
      <c r="F83" s="211" t="s">
        <v>125</v>
      </c>
      <c r="G83" s="211" t="s">
        <v>126</v>
      </c>
      <c r="H83" s="211" t="s">
        <v>127</v>
      </c>
      <c r="I83" s="212" t="s">
        <v>128</v>
      </c>
      <c r="J83" s="211" t="s">
        <v>118</v>
      </c>
      <c r="K83" s="213" t="s">
        <v>129</v>
      </c>
      <c r="L83" s="214"/>
      <c r="M83" s="102" t="s">
        <v>130</v>
      </c>
      <c r="N83" s="103" t="s">
        <v>43</v>
      </c>
      <c r="O83" s="103" t="s">
        <v>131</v>
      </c>
      <c r="P83" s="103" t="s">
        <v>132</v>
      </c>
      <c r="Q83" s="103" t="s">
        <v>133</v>
      </c>
      <c r="R83" s="103" t="s">
        <v>134</v>
      </c>
      <c r="S83" s="103" t="s">
        <v>135</v>
      </c>
      <c r="T83" s="104" t="s">
        <v>136</v>
      </c>
    </row>
    <row r="84" s="1" customFormat="1" ht="29.28" customHeight="1">
      <c r="B84" s="46"/>
      <c r="C84" s="108" t="s">
        <v>119</v>
      </c>
      <c r="D84" s="74"/>
      <c r="E84" s="74"/>
      <c r="F84" s="74"/>
      <c r="G84" s="74"/>
      <c r="H84" s="74"/>
      <c r="I84" s="203"/>
      <c r="J84" s="215">
        <f>BK84</f>
        <v>0</v>
      </c>
      <c r="K84" s="74"/>
      <c r="L84" s="72"/>
      <c r="M84" s="105"/>
      <c r="N84" s="106"/>
      <c r="O84" s="106"/>
      <c r="P84" s="216">
        <f>P85</f>
        <v>0</v>
      </c>
      <c r="Q84" s="106"/>
      <c r="R84" s="216">
        <f>R85</f>
        <v>97.200000000000003</v>
      </c>
      <c r="S84" s="106"/>
      <c r="T84" s="217">
        <f>T85</f>
        <v>0</v>
      </c>
      <c r="AT84" s="24" t="s">
        <v>72</v>
      </c>
      <c r="AU84" s="24" t="s">
        <v>120</v>
      </c>
      <c r="BK84" s="218">
        <f>BK85</f>
        <v>0</v>
      </c>
    </row>
    <row r="85" s="11" customFormat="1" ht="37.44" customHeight="1">
      <c r="B85" s="219"/>
      <c r="C85" s="220"/>
      <c r="D85" s="221" t="s">
        <v>72</v>
      </c>
      <c r="E85" s="222" t="s">
        <v>137</v>
      </c>
      <c r="F85" s="222" t="s">
        <v>138</v>
      </c>
      <c r="G85" s="220"/>
      <c r="H85" s="220"/>
      <c r="I85" s="223"/>
      <c r="J85" s="224">
        <f>BK85</f>
        <v>0</v>
      </c>
      <c r="K85" s="220"/>
      <c r="L85" s="225"/>
      <c r="M85" s="226"/>
      <c r="N85" s="227"/>
      <c r="O85" s="227"/>
      <c r="P85" s="228">
        <f>P86</f>
        <v>0</v>
      </c>
      <c r="Q85" s="227"/>
      <c r="R85" s="228">
        <f>R86</f>
        <v>97.200000000000003</v>
      </c>
      <c r="S85" s="227"/>
      <c r="T85" s="229">
        <f>T86</f>
        <v>0</v>
      </c>
      <c r="AR85" s="230" t="s">
        <v>80</v>
      </c>
      <c r="AT85" s="231" t="s">
        <v>72</v>
      </c>
      <c r="AU85" s="231" t="s">
        <v>73</v>
      </c>
      <c r="AY85" s="230" t="s">
        <v>139</v>
      </c>
      <c r="BK85" s="232">
        <f>BK86</f>
        <v>0</v>
      </c>
    </row>
    <row r="86" s="11" customFormat="1" ht="19.92" customHeight="1">
      <c r="B86" s="219"/>
      <c r="C86" s="220"/>
      <c r="D86" s="221" t="s">
        <v>72</v>
      </c>
      <c r="E86" s="233" t="s">
        <v>140</v>
      </c>
      <c r="F86" s="233" t="s">
        <v>141</v>
      </c>
      <c r="G86" s="220"/>
      <c r="H86" s="220"/>
      <c r="I86" s="223"/>
      <c r="J86" s="234">
        <f>BK86</f>
        <v>0</v>
      </c>
      <c r="K86" s="220"/>
      <c r="L86" s="225"/>
      <c r="M86" s="226"/>
      <c r="N86" s="227"/>
      <c r="O86" s="227"/>
      <c r="P86" s="228">
        <f>SUM(P87:P94)</f>
        <v>0</v>
      </c>
      <c r="Q86" s="227"/>
      <c r="R86" s="228">
        <f>SUM(R87:R94)</f>
        <v>97.200000000000003</v>
      </c>
      <c r="S86" s="227"/>
      <c r="T86" s="229">
        <f>SUM(T87:T94)</f>
        <v>0</v>
      </c>
      <c r="AR86" s="230" t="s">
        <v>80</v>
      </c>
      <c r="AT86" s="231" t="s">
        <v>72</v>
      </c>
      <c r="AU86" s="231" t="s">
        <v>80</v>
      </c>
      <c r="AY86" s="230" t="s">
        <v>139</v>
      </c>
      <c r="BK86" s="232">
        <f>SUM(BK87:BK94)</f>
        <v>0</v>
      </c>
    </row>
    <row r="87" s="1" customFormat="1" ht="38.25" customHeight="1">
      <c r="B87" s="46"/>
      <c r="C87" s="235" t="s">
        <v>80</v>
      </c>
      <c r="D87" s="235" t="s">
        <v>142</v>
      </c>
      <c r="E87" s="236" t="s">
        <v>478</v>
      </c>
      <c r="F87" s="237" t="s">
        <v>479</v>
      </c>
      <c r="G87" s="238" t="s">
        <v>395</v>
      </c>
      <c r="H87" s="239">
        <v>270</v>
      </c>
      <c r="I87" s="240"/>
      <c r="J87" s="241">
        <f>ROUND(I87*H87,2)</f>
        <v>0</v>
      </c>
      <c r="K87" s="237" t="s">
        <v>146</v>
      </c>
      <c r="L87" s="72"/>
      <c r="M87" s="242" t="s">
        <v>21</v>
      </c>
      <c r="N87" s="243" t="s">
        <v>44</v>
      </c>
      <c r="O87" s="47"/>
      <c r="P87" s="244">
        <f>O87*H87</f>
        <v>0</v>
      </c>
      <c r="Q87" s="244">
        <v>0</v>
      </c>
      <c r="R87" s="244">
        <f>Q87*H87</f>
        <v>0</v>
      </c>
      <c r="S87" s="244">
        <v>0</v>
      </c>
      <c r="T87" s="245">
        <f>S87*H87</f>
        <v>0</v>
      </c>
      <c r="AR87" s="24" t="s">
        <v>147</v>
      </c>
      <c r="AT87" s="24" t="s">
        <v>142</v>
      </c>
      <c r="AU87" s="24" t="s">
        <v>82</v>
      </c>
      <c r="AY87" s="24" t="s">
        <v>139</v>
      </c>
      <c r="BE87" s="246">
        <f>IF(N87="základní",J87,0)</f>
        <v>0</v>
      </c>
      <c r="BF87" s="246">
        <f>IF(N87="snížená",J87,0)</f>
        <v>0</v>
      </c>
      <c r="BG87" s="246">
        <f>IF(N87="zákl. přenesená",J87,0)</f>
        <v>0</v>
      </c>
      <c r="BH87" s="246">
        <f>IF(N87="sníž. přenesená",J87,0)</f>
        <v>0</v>
      </c>
      <c r="BI87" s="246">
        <f>IF(N87="nulová",J87,0)</f>
        <v>0</v>
      </c>
      <c r="BJ87" s="24" t="s">
        <v>80</v>
      </c>
      <c r="BK87" s="246">
        <f>ROUND(I87*H87,2)</f>
        <v>0</v>
      </c>
      <c r="BL87" s="24" t="s">
        <v>147</v>
      </c>
      <c r="BM87" s="24" t="s">
        <v>480</v>
      </c>
    </row>
    <row r="88" s="1" customFormat="1">
      <c r="B88" s="46"/>
      <c r="C88" s="74"/>
      <c r="D88" s="247" t="s">
        <v>149</v>
      </c>
      <c r="E88" s="74"/>
      <c r="F88" s="248" t="s">
        <v>481</v>
      </c>
      <c r="G88" s="74"/>
      <c r="H88" s="74"/>
      <c r="I88" s="203"/>
      <c r="J88" s="74"/>
      <c r="K88" s="74"/>
      <c r="L88" s="72"/>
      <c r="M88" s="249"/>
      <c r="N88" s="47"/>
      <c r="O88" s="47"/>
      <c r="P88" s="47"/>
      <c r="Q88" s="47"/>
      <c r="R88" s="47"/>
      <c r="S88" s="47"/>
      <c r="T88" s="95"/>
      <c r="AT88" s="24" t="s">
        <v>149</v>
      </c>
      <c r="AU88" s="24" t="s">
        <v>82</v>
      </c>
    </row>
    <row r="89" s="13" customFormat="1">
      <c r="B89" s="260"/>
      <c r="C89" s="261"/>
      <c r="D89" s="247" t="s">
        <v>151</v>
      </c>
      <c r="E89" s="262" t="s">
        <v>21</v>
      </c>
      <c r="F89" s="263" t="s">
        <v>482</v>
      </c>
      <c r="G89" s="261"/>
      <c r="H89" s="264">
        <v>270</v>
      </c>
      <c r="I89" s="265"/>
      <c r="J89" s="261"/>
      <c r="K89" s="261"/>
      <c r="L89" s="266"/>
      <c r="M89" s="267"/>
      <c r="N89" s="268"/>
      <c r="O89" s="268"/>
      <c r="P89" s="268"/>
      <c r="Q89" s="268"/>
      <c r="R89" s="268"/>
      <c r="S89" s="268"/>
      <c r="T89" s="269"/>
      <c r="AT89" s="270" t="s">
        <v>151</v>
      </c>
      <c r="AU89" s="270" t="s">
        <v>82</v>
      </c>
      <c r="AV89" s="13" t="s">
        <v>82</v>
      </c>
      <c r="AW89" s="13" t="s">
        <v>37</v>
      </c>
      <c r="AX89" s="13" t="s">
        <v>80</v>
      </c>
      <c r="AY89" s="270" t="s">
        <v>139</v>
      </c>
    </row>
    <row r="90" s="1" customFormat="1" ht="16.5" customHeight="1">
      <c r="B90" s="46"/>
      <c r="C90" s="282" t="s">
        <v>82</v>
      </c>
      <c r="D90" s="282" t="s">
        <v>199</v>
      </c>
      <c r="E90" s="283" t="s">
        <v>483</v>
      </c>
      <c r="F90" s="284" t="s">
        <v>484</v>
      </c>
      <c r="G90" s="285" t="s">
        <v>145</v>
      </c>
      <c r="H90" s="286">
        <v>60</v>
      </c>
      <c r="I90" s="287"/>
      <c r="J90" s="288">
        <f>ROUND(I90*H90,2)</f>
        <v>0</v>
      </c>
      <c r="K90" s="284" t="s">
        <v>146</v>
      </c>
      <c r="L90" s="289"/>
      <c r="M90" s="290" t="s">
        <v>21</v>
      </c>
      <c r="N90" s="291" t="s">
        <v>44</v>
      </c>
      <c r="O90" s="47"/>
      <c r="P90" s="244">
        <f>O90*H90</f>
        <v>0</v>
      </c>
      <c r="Q90" s="244">
        <v>1.6200000000000001</v>
      </c>
      <c r="R90" s="244">
        <f>Q90*H90</f>
        <v>97.200000000000003</v>
      </c>
      <c r="S90" s="244">
        <v>0</v>
      </c>
      <c r="T90" s="245">
        <f>S90*H90</f>
        <v>0</v>
      </c>
      <c r="AR90" s="24" t="s">
        <v>192</v>
      </c>
      <c r="AT90" s="24" t="s">
        <v>199</v>
      </c>
      <c r="AU90" s="24" t="s">
        <v>82</v>
      </c>
      <c r="AY90" s="24" t="s">
        <v>139</v>
      </c>
      <c r="BE90" s="246">
        <f>IF(N90="základní",J90,0)</f>
        <v>0</v>
      </c>
      <c r="BF90" s="246">
        <f>IF(N90="snížená",J90,0)</f>
        <v>0</v>
      </c>
      <c r="BG90" s="246">
        <f>IF(N90="zákl. přenesená",J90,0)</f>
        <v>0</v>
      </c>
      <c r="BH90" s="246">
        <f>IF(N90="sníž. přenesená",J90,0)</f>
        <v>0</v>
      </c>
      <c r="BI90" s="246">
        <f>IF(N90="nulová",J90,0)</f>
        <v>0</v>
      </c>
      <c r="BJ90" s="24" t="s">
        <v>80</v>
      </c>
      <c r="BK90" s="246">
        <f>ROUND(I90*H90,2)</f>
        <v>0</v>
      </c>
      <c r="BL90" s="24" t="s">
        <v>147</v>
      </c>
      <c r="BM90" s="24" t="s">
        <v>485</v>
      </c>
    </row>
    <row r="91" s="13" customFormat="1">
      <c r="B91" s="260"/>
      <c r="C91" s="261"/>
      <c r="D91" s="247" t="s">
        <v>151</v>
      </c>
      <c r="E91" s="262" t="s">
        <v>21</v>
      </c>
      <c r="F91" s="263" t="s">
        <v>486</v>
      </c>
      <c r="G91" s="261"/>
      <c r="H91" s="264">
        <v>60</v>
      </c>
      <c r="I91" s="265"/>
      <c r="J91" s="261"/>
      <c r="K91" s="261"/>
      <c r="L91" s="266"/>
      <c r="M91" s="267"/>
      <c r="N91" s="268"/>
      <c r="O91" s="268"/>
      <c r="P91" s="268"/>
      <c r="Q91" s="268"/>
      <c r="R91" s="268"/>
      <c r="S91" s="268"/>
      <c r="T91" s="269"/>
      <c r="AT91" s="270" t="s">
        <v>151</v>
      </c>
      <c r="AU91" s="270" t="s">
        <v>82</v>
      </c>
      <c r="AV91" s="13" t="s">
        <v>82</v>
      </c>
      <c r="AW91" s="13" t="s">
        <v>37</v>
      </c>
      <c r="AX91" s="13" t="s">
        <v>80</v>
      </c>
      <c r="AY91" s="270" t="s">
        <v>139</v>
      </c>
    </row>
    <row r="92" s="1" customFormat="1" ht="153" customHeight="1">
      <c r="B92" s="46"/>
      <c r="C92" s="235" t="s">
        <v>159</v>
      </c>
      <c r="D92" s="235" t="s">
        <v>142</v>
      </c>
      <c r="E92" s="236" t="s">
        <v>487</v>
      </c>
      <c r="F92" s="237" t="s">
        <v>488</v>
      </c>
      <c r="G92" s="238" t="s">
        <v>220</v>
      </c>
      <c r="H92" s="239">
        <v>97.200000000000003</v>
      </c>
      <c r="I92" s="240"/>
      <c r="J92" s="241">
        <f>ROUND(I92*H92,2)</f>
        <v>0</v>
      </c>
      <c r="K92" s="237" t="s">
        <v>146</v>
      </c>
      <c r="L92" s="72"/>
      <c r="M92" s="242" t="s">
        <v>21</v>
      </c>
      <c r="N92" s="243" t="s">
        <v>44</v>
      </c>
      <c r="O92" s="47"/>
      <c r="P92" s="244">
        <f>O92*H92</f>
        <v>0</v>
      </c>
      <c r="Q92" s="244">
        <v>0</v>
      </c>
      <c r="R92" s="244">
        <f>Q92*H92</f>
        <v>0</v>
      </c>
      <c r="S92" s="244">
        <v>0</v>
      </c>
      <c r="T92" s="245">
        <f>S92*H92</f>
        <v>0</v>
      </c>
      <c r="AR92" s="24" t="s">
        <v>147</v>
      </c>
      <c r="AT92" s="24" t="s">
        <v>142</v>
      </c>
      <c r="AU92" s="24" t="s">
        <v>82</v>
      </c>
      <c r="AY92" s="24" t="s">
        <v>139</v>
      </c>
      <c r="BE92" s="246">
        <f>IF(N92="základní",J92,0)</f>
        <v>0</v>
      </c>
      <c r="BF92" s="246">
        <f>IF(N92="snížená",J92,0)</f>
        <v>0</v>
      </c>
      <c r="BG92" s="246">
        <f>IF(N92="zákl. přenesená",J92,0)</f>
        <v>0</v>
      </c>
      <c r="BH92" s="246">
        <f>IF(N92="sníž. přenesená",J92,0)</f>
        <v>0</v>
      </c>
      <c r="BI92" s="246">
        <f>IF(N92="nulová",J92,0)</f>
        <v>0</v>
      </c>
      <c r="BJ92" s="24" t="s">
        <v>80</v>
      </c>
      <c r="BK92" s="246">
        <f>ROUND(I92*H92,2)</f>
        <v>0</v>
      </c>
      <c r="BL92" s="24" t="s">
        <v>147</v>
      </c>
      <c r="BM92" s="24" t="s">
        <v>489</v>
      </c>
    </row>
    <row r="93" s="1" customFormat="1">
      <c r="B93" s="46"/>
      <c r="C93" s="74"/>
      <c r="D93" s="247" t="s">
        <v>149</v>
      </c>
      <c r="E93" s="74"/>
      <c r="F93" s="248" t="s">
        <v>227</v>
      </c>
      <c r="G93" s="74"/>
      <c r="H93" s="74"/>
      <c r="I93" s="203"/>
      <c r="J93" s="74"/>
      <c r="K93" s="74"/>
      <c r="L93" s="72"/>
      <c r="M93" s="249"/>
      <c r="N93" s="47"/>
      <c r="O93" s="47"/>
      <c r="P93" s="47"/>
      <c r="Q93" s="47"/>
      <c r="R93" s="47"/>
      <c r="S93" s="47"/>
      <c r="T93" s="95"/>
      <c r="AT93" s="24" t="s">
        <v>149</v>
      </c>
      <c r="AU93" s="24" t="s">
        <v>82</v>
      </c>
    </row>
    <row r="94" s="13" customFormat="1">
      <c r="B94" s="260"/>
      <c r="C94" s="261"/>
      <c r="D94" s="247" t="s">
        <v>151</v>
      </c>
      <c r="E94" s="262" t="s">
        <v>21</v>
      </c>
      <c r="F94" s="263" t="s">
        <v>490</v>
      </c>
      <c r="G94" s="261"/>
      <c r="H94" s="264">
        <v>97.200000000000003</v>
      </c>
      <c r="I94" s="265"/>
      <c r="J94" s="261"/>
      <c r="K94" s="261"/>
      <c r="L94" s="266"/>
      <c r="M94" s="292"/>
      <c r="N94" s="293"/>
      <c r="O94" s="293"/>
      <c r="P94" s="293"/>
      <c r="Q94" s="293"/>
      <c r="R94" s="293"/>
      <c r="S94" s="293"/>
      <c r="T94" s="294"/>
      <c r="AT94" s="270" t="s">
        <v>151</v>
      </c>
      <c r="AU94" s="270" t="s">
        <v>82</v>
      </c>
      <c r="AV94" s="13" t="s">
        <v>82</v>
      </c>
      <c r="AW94" s="13" t="s">
        <v>37</v>
      </c>
      <c r="AX94" s="13" t="s">
        <v>80</v>
      </c>
      <c r="AY94" s="270" t="s">
        <v>139</v>
      </c>
    </row>
    <row r="95" s="1" customFormat="1" ht="6.96" customHeight="1">
      <c r="B95" s="67"/>
      <c r="C95" s="68"/>
      <c r="D95" s="68"/>
      <c r="E95" s="68"/>
      <c r="F95" s="68"/>
      <c r="G95" s="68"/>
      <c r="H95" s="68"/>
      <c r="I95" s="178"/>
      <c r="J95" s="68"/>
      <c r="K95" s="68"/>
      <c r="L95" s="72"/>
    </row>
  </sheetData>
  <sheetProtection sheet="1" autoFilter="0" formatColumns="0" formatRows="0" objects="1" scenarios="1" spinCount="100000" saltValue="6RtRzWLAfmObRnB+5nC5H0q8SijdNwI10NvCpqeP3veaTb+GYkm+1WlGdi5TpKZ1c7sonfjlE1XwMkBdFXT6fw==" hashValue="9I8JTA2WPelOZFVdFUg7fOXoK6qD5pxo6uPwjD7Ym7y0EhvXIJiKYinVAcdQCW8wXOr/MquRYCn1x1i+f2SD9g==" algorithmName="SHA-512" password="CC35"/>
  <autoFilter ref="C83:K94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106</v>
      </c>
      <c r="G1" s="151" t="s">
        <v>107</v>
      </c>
      <c r="H1" s="151"/>
      <c r="I1" s="152"/>
      <c r="J1" s="151" t="s">
        <v>108</v>
      </c>
      <c r="K1" s="150" t="s">
        <v>109</v>
      </c>
      <c r="L1" s="151" t="s">
        <v>110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102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82</v>
      </c>
    </row>
    <row r="4" ht="36.96" customHeight="1">
      <c r="B4" s="28"/>
      <c r="C4" s="29"/>
      <c r="D4" s="30" t="s">
        <v>111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zakázky'!K6</f>
        <v>Opravy železničního svršku v dopravně Mikulášovice d.n.</v>
      </c>
      <c r="F7" s="40"/>
      <c r="G7" s="40"/>
      <c r="H7" s="40"/>
      <c r="I7" s="154"/>
      <c r="J7" s="29"/>
      <c r="K7" s="31"/>
    </row>
    <row r="8" s="1" customFormat="1">
      <c r="B8" s="46"/>
      <c r="C8" s="47"/>
      <c r="D8" s="40" t="s">
        <v>112</v>
      </c>
      <c r="E8" s="47"/>
      <c r="F8" s="47"/>
      <c r="G8" s="47"/>
      <c r="H8" s="47"/>
      <c r="I8" s="156"/>
      <c r="J8" s="47"/>
      <c r="K8" s="51"/>
    </row>
    <row r="9" s="1" customFormat="1" ht="36.96" customHeight="1">
      <c r="B9" s="46"/>
      <c r="C9" s="47"/>
      <c r="D9" s="47"/>
      <c r="E9" s="157" t="s">
        <v>491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56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58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58" t="s">
        <v>25</v>
      </c>
      <c r="J12" s="159" t="str">
        <f>'Rekapitulace zakázky'!AN8</f>
        <v>25. 9. 2018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56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58" t="s">
        <v>28</v>
      </c>
      <c r="J14" s="35" t="s">
        <v>29</v>
      </c>
      <c r="K14" s="51"/>
    </row>
    <row r="15" s="1" customFormat="1" ht="18" customHeight="1">
      <c r="B15" s="46"/>
      <c r="C15" s="47"/>
      <c r="D15" s="47"/>
      <c r="E15" s="35" t="s">
        <v>30</v>
      </c>
      <c r="F15" s="47"/>
      <c r="G15" s="47"/>
      <c r="H15" s="47"/>
      <c r="I15" s="158" t="s">
        <v>31</v>
      </c>
      <c r="J15" s="35" t="s">
        <v>32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56"/>
      <c r="J16" s="47"/>
      <c r="K16" s="51"/>
    </row>
    <row r="17" s="1" customFormat="1" ht="14.4" customHeight="1">
      <c r="B17" s="46"/>
      <c r="C17" s="47"/>
      <c r="D17" s="40" t="s">
        <v>33</v>
      </c>
      <c r="E17" s="47"/>
      <c r="F17" s="47"/>
      <c r="G17" s="47"/>
      <c r="H17" s="47"/>
      <c r="I17" s="158" t="s">
        <v>28</v>
      </c>
      <c r="J17" s="35" t="str">
        <f>IF('Rekapitulace zakázky'!AN13="Vyplň údaj","",IF('Rekapitulace zakázky'!AN13="","",'Rekapitulace zakázky'!AN13))</f>
        <v/>
      </c>
      <c r="K17" s="51"/>
    </row>
    <row r="18" s="1" customFormat="1" ht="18" customHeight="1">
      <c r="B18" s="46"/>
      <c r="C18" s="47"/>
      <c r="D18" s="47"/>
      <c r="E18" s="35" t="str">
        <f>IF('Rekapitulace zakázky'!E14="Vyplň údaj","",IF('Rekapitulace zakázky'!E14="","",'Rekapitulace zakázky'!E14))</f>
        <v/>
      </c>
      <c r="F18" s="47"/>
      <c r="G18" s="47"/>
      <c r="H18" s="47"/>
      <c r="I18" s="158" t="s">
        <v>31</v>
      </c>
      <c r="J18" s="35" t="str">
        <f>IF('Rekapitulace zakázky'!AN14="Vyplň údaj","",IF('Rekapitulace zakázky'!AN14="","",'Rekapitulace zakázky'!AN14))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56"/>
      <c r="J19" s="47"/>
      <c r="K19" s="51"/>
    </row>
    <row r="20" s="1" customFormat="1" ht="14.4" customHeight="1">
      <c r="B20" s="46"/>
      <c r="C20" s="47"/>
      <c r="D20" s="40" t="s">
        <v>35</v>
      </c>
      <c r="E20" s="47"/>
      <c r="F20" s="47"/>
      <c r="G20" s="47"/>
      <c r="H20" s="47"/>
      <c r="I20" s="158" t="s">
        <v>28</v>
      </c>
      <c r="J20" s="35" t="str">
        <f>IF('Rekapitulace zakázky'!AN16="","",'Rekapitulace zakázky'!AN16)</f>
        <v/>
      </c>
      <c r="K20" s="51"/>
    </row>
    <row r="21" s="1" customFormat="1" ht="18" customHeight="1">
      <c r="B21" s="46"/>
      <c r="C21" s="47"/>
      <c r="D21" s="47"/>
      <c r="E21" s="35" t="str">
        <f>IF('Rekapitulace zakázky'!E17="","",'Rekapitulace zakázky'!E17)</f>
        <v xml:space="preserve"> </v>
      </c>
      <c r="F21" s="47"/>
      <c r="G21" s="47"/>
      <c r="H21" s="47"/>
      <c r="I21" s="158" t="s">
        <v>31</v>
      </c>
      <c r="J21" s="35" t="str">
        <f>IF('Rekapitulace zakázky'!AN17="","",'Rekapitulace zakázky'!AN17)</f>
        <v/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56"/>
      <c r="J22" s="47"/>
      <c r="K22" s="51"/>
    </row>
    <row r="23" s="1" customFormat="1" ht="14.4" customHeight="1">
      <c r="B23" s="46"/>
      <c r="C23" s="47"/>
      <c r="D23" s="40" t="s">
        <v>38</v>
      </c>
      <c r="E23" s="47"/>
      <c r="F23" s="47"/>
      <c r="G23" s="47"/>
      <c r="H23" s="47"/>
      <c r="I23" s="156"/>
      <c r="J23" s="47"/>
      <c r="K23" s="51"/>
    </row>
    <row r="24" s="7" customFormat="1" ht="16.5" customHeight="1">
      <c r="B24" s="160"/>
      <c r="C24" s="161"/>
      <c r="D24" s="161"/>
      <c r="E24" s="44" t="s">
        <v>21</v>
      </c>
      <c r="F24" s="44"/>
      <c r="G24" s="44"/>
      <c r="H24" s="44"/>
      <c r="I24" s="162"/>
      <c r="J24" s="161"/>
      <c r="K24" s="163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56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64"/>
      <c r="J26" s="106"/>
      <c r="K26" s="165"/>
    </row>
    <row r="27" s="1" customFormat="1" ht="25.44" customHeight="1">
      <c r="B27" s="46"/>
      <c r="C27" s="47"/>
      <c r="D27" s="166" t="s">
        <v>39</v>
      </c>
      <c r="E27" s="47"/>
      <c r="F27" s="47"/>
      <c r="G27" s="47"/>
      <c r="H27" s="47"/>
      <c r="I27" s="156"/>
      <c r="J27" s="167">
        <f>ROUND(J78,2)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14.4" customHeight="1">
      <c r="B29" s="46"/>
      <c r="C29" s="47"/>
      <c r="D29" s="47"/>
      <c r="E29" s="47"/>
      <c r="F29" s="52" t="s">
        <v>41</v>
      </c>
      <c r="G29" s="47"/>
      <c r="H29" s="47"/>
      <c r="I29" s="168" t="s">
        <v>40</v>
      </c>
      <c r="J29" s="52" t="s">
        <v>42</v>
      </c>
      <c r="K29" s="51"/>
    </row>
    <row r="30" s="1" customFormat="1" ht="14.4" customHeight="1">
      <c r="B30" s="46"/>
      <c r="C30" s="47"/>
      <c r="D30" s="55" t="s">
        <v>43</v>
      </c>
      <c r="E30" s="55" t="s">
        <v>44</v>
      </c>
      <c r="F30" s="169">
        <f>ROUND(SUM(BE78:BE104), 2)</f>
        <v>0</v>
      </c>
      <c r="G30" s="47"/>
      <c r="H30" s="47"/>
      <c r="I30" s="170">
        <v>0.20999999999999999</v>
      </c>
      <c r="J30" s="169">
        <f>ROUND(ROUND((SUM(BE78:BE104)), 2)*I30, 2)</f>
        <v>0</v>
      </c>
      <c r="K30" s="51"/>
    </row>
    <row r="31" s="1" customFormat="1" ht="14.4" customHeight="1">
      <c r="B31" s="46"/>
      <c r="C31" s="47"/>
      <c r="D31" s="47"/>
      <c r="E31" s="55" t="s">
        <v>45</v>
      </c>
      <c r="F31" s="169">
        <f>ROUND(SUM(BF78:BF104), 2)</f>
        <v>0</v>
      </c>
      <c r="G31" s="47"/>
      <c r="H31" s="47"/>
      <c r="I31" s="170">
        <v>0.14999999999999999</v>
      </c>
      <c r="J31" s="169">
        <f>ROUND(ROUND((SUM(BF78:BF104)),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46</v>
      </c>
      <c r="F32" s="169">
        <f>ROUND(SUM(BG78:BG104), 2)</f>
        <v>0</v>
      </c>
      <c r="G32" s="47"/>
      <c r="H32" s="47"/>
      <c r="I32" s="170">
        <v>0.20999999999999999</v>
      </c>
      <c r="J32" s="169">
        <v>0</v>
      </c>
      <c r="K32" s="51"/>
    </row>
    <row r="33" hidden="1" s="1" customFormat="1" ht="14.4" customHeight="1">
      <c r="B33" s="46"/>
      <c r="C33" s="47"/>
      <c r="D33" s="47"/>
      <c r="E33" s="55" t="s">
        <v>47</v>
      </c>
      <c r="F33" s="169">
        <f>ROUND(SUM(BH78:BH104), 2)</f>
        <v>0</v>
      </c>
      <c r="G33" s="47"/>
      <c r="H33" s="47"/>
      <c r="I33" s="170">
        <v>0.14999999999999999</v>
      </c>
      <c r="J33" s="169">
        <v>0</v>
      </c>
      <c r="K33" s="51"/>
    </row>
    <row r="34" hidden="1" s="1" customFormat="1" ht="14.4" customHeight="1">
      <c r="B34" s="46"/>
      <c r="C34" s="47"/>
      <c r="D34" s="47"/>
      <c r="E34" s="55" t="s">
        <v>48</v>
      </c>
      <c r="F34" s="169">
        <f>ROUND(SUM(BI78:BI104), 2)</f>
        <v>0</v>
      </c>
      <c r="G34" s="47"/>
      <c r="H34" s="47"/>
      <c r="I34" s="170">
        <v>0</v>
      </c>
      <c r="J34" s="169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56"/>
      <c r="J35" s="47"/>
      <c r="K35" s="51"/>
    </row>
    <row r="36" s="1" customFormat="1" ht="25.44" customHeight="1">
      <c r="B36" s="46"/>
      <c r="C36" s="171"/>
      <c r="D36" s="172" t="s">
        <v>49</v>
      </c>
      <c r="E36" s="98"/>
      <c r="F36" s="98"/>
      <c r="G36" s="173" t="s">
        <v>50</v>
      </c>
      <c r="H36" s="174" t="s">
        <v>51</v>
      </c>
      <c r="I36" s="175"/>
      <c r="J36" s="176">
        <f>SUM(J27:J34)</f>
        <v>0</v>
      </c>
      <c r="K36" s="177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78"/>
      <c r="J37" s="68"/>
      <c r="K37" s="69"/>
    </row>
    <row r="41" s="1" customFormat="1" ht="6.96" customHeight="1">
      <c r="B41" s="179"/>
      <c r="C41" s="180"/>
      <c r="D41" s="180"/>
      <c r="E41" s="180"/>
      <c r="F41" s="180"/>
      <c r="G41" s="180"/>
      <c r="H41" s="180"/>
      <c r="I41" s="181"/>
      <c r="J41" s="180"/>
      <c r="K41" s="182"/>
    </row>
    <row r="42" s="1" customFormat="1" ht="36.96" customHeight="1">
      <c r="B42" s="46"/>
      <c r="C42" s="30" t="s">
        <v>116</v>
      </c>
      <c r="D42" s="47"/>
      <c r="E42" s="47"/>
      <c r="F42" s="47"/>
      <c r="G42" s="47"/>
      <c r="H42" s="47"/>
      <c r="I42" s="156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56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56"/>
      <c r="J44" s="47"/>
      <c r="K44" s="51"/>
    </row>
    <row r="45" s="1" customFormat="1" ht="16.5" customHeight="1">
      <c r="B45" s="46"/>
      <c r="C45" s="47"/>
      <c r="D45" s="47"/>
      <c r="E45" s="155" t="str">
        <f>E7</f>
        <v>Opravy železničního svršku v dopravně Mikulášovice d.n.</v>
      </c>
      <c r="F45" s="40"/>
      <c r="G45" s="40"/>
      <c r="H45" s="40"/>
      <c r="I45" s="156"/>
      <c r="J45" s="47"/>
      <c r="K45" s="51"/>
    </row>
    <row r="46" s="1" customFormat="1" ht="14.4" customHeight="1">
      <c r="B46" s="46"/>
      <c r="C46" s="40" t="s">
        <v>112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7.25" customHeight="1">
      <c r="B47" s="46"/>
      <c r="C47" s="47"/>
      <c r="D47" s="47"/>
      <c r="E47" s="157" t="str">
        <f>E9</f>
        <v>02 - Materiál dodávaný objednatelem - NEOCEŇOVAT</v>
      </c>
      <c r="F47" s="47"/>
      <c r="G47" s="47"/>
      <c r="H47" s="47"/>
      <c r="I47" s="156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56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>dopravna Mikulášovice d.n.</v>
      </c>
      <c r="G49" s="47"/>
      <c r="H49" s="47"/>
      <c r="I49" s="158" t="s">
        <v>25</v>
      </c>
      <c r="J49" s="159" t="str">
        <f>IF(J12="","",J12)</f>
        <v>25. 9. 2018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56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>SŽDC s.o., OŘ Ústí n.L., ST Ústí n.L.</v>
      </c>
      <c r="G51" s="47"/>
      <c r="H51" s="47"/>
      <c r="I51" s="158" t="s">
        <v>35</v>
      </c>
      <c r="J51" s="44" t="str">
        <f>E21</f>
        <v xml:space="preserve"> </v>
      </c>
      <c r="K51" s="51"/>
    </row>
    <row r="52" s="1" customFormat="1" ht="14.4" customHeight="1">
      <c r="B52" s="46"/>
      <c r="C52" s="40" t="s">
        <v>33</v>
      </c>
      <c r="D52" s="47"/>
      <c r="E52" s="47"/>
      <c r="F52" s="35" t="str">
        <f>IF(E18="","",E18)</f>
        <v/>
      </c>
      <c r="G52" s="47"/>
      <c r="H52" s="47"/>
      <c r="I52" s="156"/>
      <c r="J52" s="183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56"/>
      <c r="J53" s="47"/>
      <c r="K53" s="51"/>
    </row>
    <row r="54" s="1" customFormat="1" ht="29.28" customHeight="1">
      <c r="B54" s="46"/>
      <c r="C54" s="184" t="s">
        <v>117</v>
      </c>
      <c r="D54" s="171"/>
      <c r="E54" s="171"/>
      <c r="F54" s="171"/>
      <c r="G54" s="171"/>
      <c r="H54" s="171"/>
      <c r="I54" s="185"/>
      <c r="J54" s="186" t="s">
        <v>118</v>
      </c>
      <c r="K54" s="187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56"/>
      <c r="J55" s="47"/>
      <c r="K55" s="51"/>
    </row>
    <row r="56" s="1" customFormat="1" ht="29.28" customHeight="1">
      <c r="B56" s="46"/>
      <c r="C56" s="188" t="s">
        <v>119</v>
      </c>
      <c r="D56" s="47"/>
      <c r="E56" s="47"/>
      <c r="F56" s="47"/>
      <c r="G56" s="47"/>
      <c r="H56" s="47"/>
      <c r="I56" s="156"/>
      <c r="J56" s="167">
        <f>J78</f>
        <v>0</v>
      </c>
      <c r="K56" s="51"/>
      <c r="AU56" s="24" t="s">
        <v>120</v>
      </c>
    </row>
    <row r="57" s="8" customFormat="1" ht="24.96" customHeight="1">
      <c r="B57" s="189"/>
      <c r="C57" s="190"/>
      <c r="D57" s="191" t="s">
        <v>121</v>
      </c>
      <c r="E57" s="192"/>
      <c r="F57" s="192"/>
      <c r="G57" s="192"/>
      <c r="H57" s="192"/>
      <c r="I57" s="193"/>
      <c r="J57" s="194">
        <f>J79</f>
        <v>0</v>
      </c>
      <c r="K57" s="195"/>
    </row>
    <row r="58" s="9" customFormat="1" ht="19.92" customHeight="1">
      <c r="B58" s="196"/>
      <c r="C58" s="197"/>
      <c r="D58" s="198" t="s">
        <v>122</v>
      </c>
      <c r="E58" s="199"/>
      <c r="F58" s="199"/>
      <c r="G58" s="199"/>
      <c r="H58" s="199"/>
      <c r="I58" s="200"/>
      <c r="J58" s="201">
        <f>J80</f>
        <v>0</v>
      </c>
      <c r="K58" s="202"/>
    </row>
    <row r="59" s="1" customFormat="1" ht="21.84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6.96" customHeight="1">
      <c r="B60" s="67"/>
      <c r="C60" s="68"/>
      <c r="D60" s="68"/>
      <c r="E60" s="68"/>
      <c r="F60" s="68"/>
      <c r="G60" s="68"/>
      <c r="H60" s="68"/>
      <c r="I60" s="178"/>
      <c r="J60" s="68"/>
      <c r="K60" s="69"/>
    </row>
    <row r="64" s="1" customFormat="1" ht="6.96" customHeight="1">
      <c r="B64" s="70"/>
      <c r="C64" s="71"/>
      <c r="D64" s="71"/>
      <c r="E64" s="71"/>
      <c r="F64" s="71"/>
      <c r="G64" s="71"/>
      <c r="H64" s="71"/>
      <c r="I64" s="181"/>
      <c r="J64" s="71"/>
      <c r="K64" s="71"/>
      <c r="L64" s="72"/>
    </row>
    <row r="65" s="1" customFormat="1" ht="36.96" customHeight="1">
      <c r="B65" s="46"/>
      <c r="C65" s="73" t="s">
        <v>123</v>
      </c>
      <c r="D65" s="74"/>
      <c r="E65" s="74"/>
      <c r="F65" s="74"/>
      <c r="G65" s="74"/>
      <c r="H65" s="74"/>
      <c r="I65" s="203"/>
      <c r="J65" s="74"/>
      <c r="K65" s="74"/>
      <c r="L65" s="72"/>
    </row>
    <row r="66" s="1" customFormat="1" ht="6.96" customHeight="1">
      <c r="B66" s="46"/>
      <c r="C66" s="74"/>
      <c r="D66" s="74"/>
      <c r="E66" s="74"/>
      <c r="F66" s="74"/>
      <c r="G66" s="74"/>
      <c r="H66" s="74"/>
      <c r="I66" s="203"/>
      <c r="J66" s="74"/>
      <c r="K66" s="74"/>
      <c r="L66" s="72"/>
    </row>
    <row r="67" s="1" customFormat="1" ht="14.4" customHeight="1">
      <c r="B67" s="46"/>
      <c r="C67" s="76" t="s">
        <v>18</v>
      </c>
      <c r="D67" s="74"/>
      <c r="E67" s="74"/>
      <c r="F67" s="74"/>
      <c r="G67" s="74"/>
      <c r="H67" s="74"/>
      <c r="I67" s="203"/>
      <c r="J67" s="74"/>
      <c r="K67" s="74"/>
      <c r="L67" s="72"/>
    </row>
    <row r="68" s="1" customFormat="1" ht="16.5" customHeight="1">
      <c r="B68" s="46"/>
      <c r="C68" s="74"/>
      <c r="D68" s="74"/>
      <c r="E68" s="204" t="str">
        <f>E7</f>
        <v>Opravy železničního svršku v dopravně Mikulášovice d.n.</v>
      </c>
      <c r="F68" s="76"/>
      <c r="G68" s="76"/>
      <c r="H68" s="76"/>
      <c r="I68" s="203"/>
      <c r="J68" s="74"/>
      <c r="K68" s="74"/>
      <c r="L68" s="72"/>
    </row>
    <row r="69" s="1" customFormat="1" ht="14.4" customHeight="1">
      <c r="B69" s="46"/>
      <c r="C69" s="76" t="s">
        <v>112</v>
      </c>
      <c r="D69" s="74"/>
      <c r="E69" s="74"/>
      <c r="F69" s="74"/>
      <c r="G69" s="74"/>
      <c r="H69" s="74"/>
      <c r="I69" s="203"/>
      <c r="J69" s="74"/>
      <c r="K69" s="74"/>
      <c r="L69" s="72"/>
    </row>
    <row r="70" s="1" customFormat="1" ht="17.25" customHeight="1">
      <c r="B70" s="46"/>
      <c r="C70" s="74"/>
      <c r="D70" s="74"/>
      <c r="E70" s="82" t="str">
        <f>E9</f>
        <v>02 - Materiál dodávaný objednatelem - NEOCEŇOVAT</v>
      </c>
      <c r="F70" s="74"/>
      <c r="G70" s="74"/>
      <c r="H70" s="74"/>
      <c r="I70" s="203"/>
      <c r="J70" s="74"/>
      <c r="K70" s="74"/>
      <c r="L70" s="72"/>
    </row>
    <row r="71" s="1" customFormat="1" ht="6.96" customHeight="1">
      <c r="B71" s="46"/>
      <c r="C71" s="74"/>
      <c r="D71" s="74"/>
      <c r="E71" s="74"/>
      <c r="F71" s="74"/>
      <c r="G71" s="74"/>
      <c r="H71" s="74"/>
      <c r="I71" s="203"/>
      <c r="J71" s="74"/>
      <c r="K71" s="74"/>
      <c r="L71" s="72"/>
    </row>
    <row r="72" s="1" customFormat="1" ht="18" customHeight="1">
      <c r="B72" s="46"/>
      <c r="C72" s="76" t="s">
        <v>23</v>
      </c>
      <c r="D72" s="74"/>
      <c r="E72" s="74"/>
      <c r="F72" s="207" t="str">
        <f>F12</f>
        <v>dopravna Mikulášovice d.n.</v>
      </c>
      <c r="G72" s="74"/>
      <c r="H72" s="74"/>
      <c r="I72" s="208" t="s">
        <v>25</v>
      </c>
      <c r="J72" s="85" t="str">
        <f>IF(J12="","",J12)</f>
        <v>25. 9. 2018</v>
      </c>
      <c r="K72" s="74"/>
      <c r="L72" s="72"/>
    </row>
    <row r="73" s="1" customFormat="1" ht="6.96" customHeight="1">
      <c r="B73" s="46"/>
      <c r="C73" s="74"/>
      <c r="D73" s="74"/>
      <c r="E73" s="74"/>
      <c r="F73" s="74"/>
      <c r="G73" s="74"/>
      <c r="H73" s="74"/>
      <c r="I73" s="203"/>
      <c r="J73" s="74"/>
      <c r="K73" s="74"/>
      <c r="L73" s="72"/>
    </row>
    <row r="74" s="1" customFormat="1">
      <c r="B74" s="46"/>
      <c r="C74" s="76" t="s">
        <v>27</v>
      </c>
      <c r="D74" s="74"/>
      <c r="E74" s="74"/>
      <c r="F74" s="207" t="str">
        <f>E15</f>
        <v>SŽDC s.o., OŘ Ústí n.L., ST Ústí n.L.</v>
      </c>
      <c r="G74" s="74"/>
      <c r="H74" s="74"/>
      <c r="I74" s="208" t="s">
        <v>35</v>
      </c>
      <c r="J74" s="207" t="str">
        <f>E21</f>
        <v xml:space="preserve"> </v>
      </c>
      <c r="K74" s="74"/>
      <c r="L74" s="72"/>
    </row>
    <row r="75" s="1" customFormat="1" ht="14.4" customHeight="1">
      <c r="B75" s="46"/>
      <c r="C75" s="76" t="s">
        <v>33</v>
      </c>
      <c r="D75" s="74"/>
      <c r="E75" s="74"/>
      <c r="F75" s="207" t="str">
        <f>IF(E18="","",E18)</f>
        <v/>
      </c>
      <c r="G75" s="74"/>
      <c r="H75" s="74"/>
      <c r="I75" s="203"/>
      <c r="J75" s="74"/>
      <c r="K75" s="74"/>
      <c r="L75" s="72"/>
    </row>
    <row r="76" s="1" customFormat="1" ht="10.32" customHeight="1">
      <c r="B76" s="46"/>
      <c r="C76" s="74"/>
      <c r="D76" s="74"/>
      <c r="E76" s="74"/>
      <c r="F76" s="74"/>
      <c r="G76" s="74"/>
      <c r="H76" s="74"/>
      <c r="I76" s="203"/>
      <c r="J76" s="74"/>
      <c r="K76" s="74"/>
      <c r="L76" s="72"/>
    </row>
    <row r="77" s="10" customFormat="1" ht="29.28" customHeight="1">
      <c r="B77" s="209"/>
      <c r="C77" s="210" t="s">
        <v>124</v>
      </c>
      <c r="D77" s="211" t="s">
        <v>58</v>
      </c>
      <c r="E77" s="211" t="s">
        <v>54</v>
      </c>
      <c r="F77" s="211" t="s">
        <v>125</v>
      </c>
      <c r="G77" s="211" t="s">
        <v>126</v>
      </c>
      <c r="H77" s="211" t="s">
        <v>127</v>
      </c>
      <c r="I77" s="212" t="s">
        <v>128</v>
      </c>
      <c r="J77" s="211" t="s">
        <v>118</v>
      </c>
      <c r="K77" s="213" t="s">
        <v>129</v>
      </c>
      <c r="L77" s="214"/>
      <c r="M77" s="102" t="s">
        <v>130</v>
      </c>
      <c r="N77" s="103" t="s">
        <v>43</v>
      </c>
      <c r="O77" s="103" t="s">
        <v>131</v>
      </c>
      <c r="P77" s="103" t="s">
        <v>132</v>
      </c>
      <c r="Q77" s="103" t="s">
        <v>133</v>
      </c>
      <c r="R77" s="103" t="s">
        <v>134</v>
      </c>
      <c r="S77" s="103" t="s">
        <v>135</v>
      </c>
      <c r="T77" s="104" t="s">
        <v>136</v>
      </c>
    </row>
    <row r="78" s="1" customFormat="1" ht="29.28" customHeight="1">
      <c r="B78" s="46"/>
      <c r="C78" s="108" t="s">
        <v>119</v>
      </c>
      <c r="D78" s="74"/>
      <c r="E78" s="74"/>
      <c r="F78" s="74"/>
      <c r="G78" s="74"/>
      <c r="H78" s="74"/>
      <c r="I78" s="203"/>
      <c r="J78" s="215">
        <f>BK78</f>
        <v>0</v>
      </c>
      <c r="K78" s="74"/>
      <c r="L78" s="72"/>
      <c r="M78" s="105"/>
      <c r="N78" s="106"/>
      <c r="O78" s="106"/>
      <c r="P78" s="216">
        <f>P79</f>
        <v>0</v>
      </c>
      <c r="Q78" s="106"/>
      <c r="R78" s="216">
        <f>R79</f>
        <v>78.843249999999983</v>
      </c>
      <c r="S78" s="106"/>
      <c r="T78" s="217">
        <f>T79</f>
        <v>0</v>
      </c>
      <c r="AT78" s="24" t="s">
        <v>72</v>
      </c>
      <c r="AU78" s="24" t="s">
        <v>120</v>
      </c>
      <c r="BK78" s="218">
        <f>BK79</f>
        <v>0</v>
      </c>
    </row>
    <row r="79" s="11" customFormat="1" ht="37.44" customHeight="1">
      <c r="B79" s="219"/>
      <c r="C79" s="220"/>
      <c r="D79" s="221" t="s">
        <v>72</v>
      </c>
      <c r="E79" s="222" t="s">
        <v>137</v>
      </c>
      <c r="F79" s="222" t="s">
        <v>138</v>
      </c>
      <c r="G79" s="220"/>
      <c r="H79" s="220"/>
      <c r="I79" s="223"/>
      <c r="J79" s="224">
        <f>BK79</f>
        <v>0</v>
      </c>
      <c r="K79" s="220"/>
      <c r="L79" s="225"/>
      <c r="M79" s="226"/>
      <c r="N79" s="227"/>
      <c r="O79" s="227"/>
      <c r="P79" s="228">
        <f>P80</f>
        <v>0</v>
      </c>
      <c r="Q79" s="227"/>
      <c r="R79" s="228">
        <f>R80</f>
        <v>78.843249999999983</v>
      </c>
      <c r="S79" s="227"/>
      <c r="T79" s="229">
        <f>T80</f>
        <v>0</v>
      </c>
      <c r="AR79" s="230" t="s">
        <v>80</v>
      </c>
      <c r="AT79" s="231" t="s">
        <v>72</v>
      </c>
      <c r="AU79" s="231" t="s">
        <v>73</v>
      </c>
      <c r="AY79" s="230" t="s">
        <v>139</v>
      </c>
      <c r="BK79" s="232">
        <f>BK80</f>
        <v>0</v>
      </c>
    </row>
    <row r="80" s="11" customFormat="1" ht="19.92" customHeight="1">
      <c r="B80" s="219"/>
      <c r="C80" s="220"/>
      <c r="D80" s="221" t="s">
        <v>72</v>
      </c>
      <c r="E80" s="233" t="s">
        <v>140</v>
      </c>
      <c r="F80" s="233" t="s">
        <v>141</v>
      </c>
      <c r="G80" s="220"/>
      <c r="H80" s="220"/>
      <c r="I80" s="223"/>
      <c r="J80" s="234">
        <f>BK80</f>
        <v>0</v>
      </c>
      <c r="K80" s="220"/>
      <c r="L80" s="225"/>
      <c r="M80" s="226"/>
      <c r="N80" s="227"/>
      <c r="O80" s="227"/>
      <c r="P80" s="228">
        <f>SUM(P81:P104)</f>
        <v>0</v>
      </c>
      <c r="Q80" s="227"/>
      <c r="R80" s="228">
        <f>SUM(R81:R104)</f>
        <v>78.843249999999983</v>
      </c>
      <c r="S80" s="227"/>
      <c r="T80" s="229">
        <f>SUM(T81:T104)</f>
        <v>0</v>
      </c>
      <c r="AR80" s="230" t="s">
        <v>80</v>
      </c>
      <c r="AT80" s="231" t="s">
        <v>72</v>
      </c>
      <c r="AU80" s="231" t="s">
        <v>80</v>
      </c>
      <c r="AY80" s="230" t="s">
        <v>139</v>
      </c>
      <c r="BK80" s="232">
        <f>SUM(BK81:BK104)</f>
        <v>0</v>
      </c>
    </row>
    <row r="81" s="1" customFormat="1" ht="16.5" customHeight="1">
      <c r="B81" s="46"/>
      <c r="C81" s="282" t="s">
        <v>80</v>
      </c>
      <c r="D81" s="282" t="s">
        <v>199</v>
      </c>
      <c r="E81" s="283" t="s">
        <v>492</v>
      </c>
      <c r="F81" s="284" t="s">
        <v>493</v>
      </c>
      <c r="G81" s="285" t="s">
        <v>162</v>
      </c>
      <c r="H81" s="286">
        <v>580</v>
      </c>
      <c r="I81" s="287"/>
      <c r="J81" s="288">
        <f>ROUND(I81*H81,2)</f>
        <v>0</v>
      </c>
      <c r="K81" s="284" t="s">
        <v>146</v>
      </c>
      <c r="L81" s="289"/>
      <c r="M81" s="290" t="s">
        <v>21</v>
      </c>
      <c r="N81" s="291" t="s">
        <v>44</v>
      </c>
      <c r="O81" s="47"/>
      <c r="P81" s="244">
        <f>O81*H81</f>
        <v>0</v>
      </c>
      <c r="Q81" s="244">
        <v>0</v>
      </c>
      <c r="R81" s="244">
        <f>Q81*H81</f>
        <v>0</v>
      </c>
      <c r="S81" s="244">
        <v>0</v>
      </c>
      <c r="T81" s="245">
        <f>S81*H81</f>
        <v>0</v>
      </c>
      <c r="AR81" s="24" t="s">
        <v>192</v>
      </c>
      <c r="AT81" s="24" t="s">
        <v>199</v>
      </c>
      <c r="AU81" s="24" t="s">
        <v>82</v>
      </c>
      <c r="AY81" s="24" t="s">
        <v>139</v>
      </c>
      <c r="BE81" s="246">
        <f>IF(N81="základní",J81,0)</f>
        <v>0</v>
      </c>
      <c r="BF81" s="246">
        <f>IF(N81="snížená",J81,0)</f>
        <v>0</v>
      </c>
      <c r="BG81" s="246">
        <f>IF(N81="zákl. přenesená",J81,0)</f>
        <v>0</v>
      </c>
      <c r="BH81" s="246">
        <f>IF(N81="sníž. přenesená",J81,0)</f>
        <v>0</v>
      </c>
      <c r="BI81" s="246">
        <f>IF(N81="nulová",J81,0)</f>
        <v>0</v>
      </c>
      <c r="BJ81" s="24" t="s">
        <v>80</v>
      </c>
      <c r="BK81" s="246">
        <f>ROUND(I81*H81,2)</f>
        <v>0</v>
      </c>
      <c r="BL81" s="24" t="s">
        <v>147</v>
      </c>
      <c r="BM81" s="24" t="s">
        <v>494</v>
      </c>
    </row>
    <row r="82" s="12" customFormat="1">
      <c r="B82" s="250"/>
      <c r="C82" s="251"/>
      <c r="D82" s="247" t="s">
        <v>151</v>
      </c>
      <c r="E82" s="252" t="s">
        <v>21</v>
      </c>
      <c r="F82" s="253" t="s">
        <v>495</v>
      </c>
      <c r="G82" s="251"/>
      <c r="H82" s="252" t="s">
        <v>21</v>
      </c>
      <c r="I82" s="254"/>
      <c r="J82" s="251"/>
      <c r="K82" s="251"/>
      <c r="L82" s="255"/>
      <c r="M82" s="256"/>
      <c r="N82" s="257"/>
      <c r="O82" s="257"/>
      <c r="P82" s="257"/>
      <c r="Q82" s="257"/>
      <c r="R82" s="257"/>
      <c r="S82" s="257"/>
      <c r="T82" s="258"/>
      <c r="AT82" s="259" t="s">
        <v>151</v>
      </c>
      <c r="AU82" s="259" t="s">
        <v>82</v>
      </c>
      <c r="AV82" s="12" t="s">
        <v>80</v>
      </c>
      <c r="AW82" s="12" t="s">
        <v>37</v>
      </c>
      <c r="AX82" s="12" t="s">
        <v>73</v>
      </c>
      <c r="AY82" s="259" t="s">
        <v>139</v>
      </c>
    </row>
    <row r="83" s="13" customFormat="1">
      <c r="B83" s="260"/>
      <c r="C83" s="261"/>
      <c r="D83" s="247" t="s">
        <v>151</v>
      </c>
      <c r="E83" s="262" t="s">
        <v>21</v>
      </c>
      <c r="F83" s="263" t="s">
        <v>496</v>
      </c>
      <c r="G83" s="261"/>
      <c r="H83" s="264">
        <v>100</v>
      </c>
      <c r="I83" s="265"/>
      <c r="J83" s="261"/>
      <c r="K83" s="261"/>
      <c r="L83" s="266"/>
      <c r="M83" s="267"/>
      <c r="N83" s="268"/>
      <c r="O83" s="268"/>
      <c r="P83" s="268"/>
      <c r="Q83" s="268"/>
      <c r="R83" s="268"/>
      <c r="S83" s="268"/>
      <c r="T83" s="269"/>
      <c r="AT83" s="270" t="s">
        <v>151</v>
      </c>
      <c r="AU83" s="270" t="s">
        <v>82</v>
      </c>
      <c r="AV83" s="13" t="s">
        <v>82</v>
      </c>
      <c r="AW83" s="13" t="s">
        <v>37</v>
      </c>
      <c r="AX83" s="13" t="s">
        <v>73</v>
      </c>
      <c r="AY83" s="270" t="s">
        <v>139</v>
      </c>
    </row>
    <row r="84" s="12" customFormat="1">
      <c r="B84" s="250"/>
      <c r="C84" s="251"/>
      <c r="D84" s="247" t="s">
        <v>151</v>
      </c>
      <c r="E84" s="252" t="s">
        <v>21</v>
      </c>
      <c r="F84" s="253" t="s">
        <v>497</v>
      </c>
      <c r="G84" s="251"/>
      <c r="H84" s="252" t="s">
        <v>21</v>
      </c>
      <c r="I84" s="254"/>
      <c r="J84" s="251"/>
      <c r="K84" s="251"/>
      <c r="L84" s="255"/>
      <c r="M84" s="256"/>
      <c r="N84" s="257"/>
      <c r="O84" s="257"/>
      <c r="P84" s="257"/>
      <c r="Q84" s="257"/>
      <c r="R84" s="257"/>
      <c r="S84" s="257"/>
      <c r="T84" s="258"/>
      <c r="AT84" s="259" t="s">
        <v>151</v>
      </c>
      <c r="AU84" s="259" t="s">
        <v>82</v>
      </c>
      <c r="AV84" s="12" t="s">
        <v>80</v>
      </c>
      <c r="AW84" s="12" t="s">
        <v>37</v>
      </c>
      <c r="AX84" s="12" t="s">
        <v>73</v>
      </c>
      <c r="AY84" s="259" t="s">
        <v>139</v>
      </c>
    </row>
    <row r="85" s="13" customFormat="1">
      <c r="B85" s="260"/>
      <c r="C85" s="261"/>
      <c r="D85" s="247" t="s">
        <v>151</v>
      </c>
      <c r="E85" s="262" t="s">
        <v>21</v>
      </c>
      <c r="F85" s="263" t="s">
        <v>498</v>
      </c>
      <c r="G85" s="261"/>
      <c r="H85" s="264">
        <v>480</v>
      </c>
      <c r="I85" s="265"/>
      <c r="J85" s="261"/>
      <c r="K85" s="261"/>
      <c r="L85" s="266"/>
      <c r="M85" s="267"/>
      <c r="N85" s="268"/>
      <c r="O85" s="268"/>
      <c r="P85" s="268"/>
      <c r="Q85" s="268"/>
      <c r="R85" s="268"/>
      <c r="S85" s="268"/>
      <c r="T85" s="269"/>
      <c r="AT85" s="270" t="s">
        <v>151</v>
      </c>
      <c r="AU85" s="270" t="s">
        <v>82</v>
      </c>
      <c r="AV85" s="13" t="s">
        <v>82</v>
      </c>
      <c r="AW85" s="13" t="s">
        <v>37</v>
      </c>
      <c r="AX85" s="13" t="s">
        <v>73</v>
      </c>
      <c r="AY85" s="270" t="s">
        <v>139</v>
      </c>
    </row>
    <row r="86" s="14" customFormat="1">
      <c r="B86" s="271"/>
      <c r="C86" s="272"/>
      <c r="D86" s="247" t="s">
        <v>151</v>
      </c>
      <c r="E86" s="273" t="s">
        <v>21</v>
      </c>
      <c r="F86" s="274" t="s">
        <v>154</v>
      </c>
      <c r="G86" s="272"/>
      <c r="H86" s="275">
        <v>580</v>
      </c>
      <c r="I86" s="276"/>
      <c r="J86" s="272"/>
      <c r="K86" s="272"/>
      <c r="L86" s="277"/>
      <c r="M86" s="278"/>
      <c r="N86" s="279"/>
      <c r="O86" s="279"/>
      <c r="P86" s="279"/>
      <c r="Q86" s="279"/>
      <c r="R86" s="279"/>
      <c r="S86" s="279"/>
      <c r="T86" s="280"/>
      <c r="AT86" s="281" t="s">
        <v>151</v>
      </c>
      <c r="AU86" s="281" t="s">
        <v>82</v>
      </c>
      <c r="AV86" s="14" t="s">
        <v>147</v>
      </c>
      <c r="AW86" s="14" t="s">
        <v>37</v>
      </c>
      <c r="AX86" s="14" t="s">
        <v>80</v>
      </c>
      <c r="AY86" s="281" t="s">
        <v>139</v>
      </c>
    </row>
    <row r="87" s="1" customFormat="1" ht="16.5" customHeight="1">
      <c r="B87" s="46"/>
      <c r="C87" s="282" t="s">
        <v>82</v>
      </c>
      <c r="D87" s="282" t="s">
        <v>199</v>
      </c>
      <c r="E87" s="283" t="s">
        <v>499</v>
      </c>
      <c r="F87" s="284" t="s">
        <v>500</v>
      </c>
      <c r="G87" s="285" t="s">
        <v>145</v>
      </c>
      <c r="H87" s="286">
        <v>21</v>
      </c>
      <c r="I87" s="287"/>
      <c r="J87" s="288">
        <f>ROUND(I87*H87,2)</f>
        <v>0</v>
      </c>
      <c r="K87" s="284" t="s">
        <v>146</v>
      </c>
      <c r="L87" s="289"/>
      <c r="M87" s="290" t="s">
        <v>21</v>
      </c>
      <c r="N87" s="291" t="s">
        <v>44</v>
      </c>
      <c r="O87" s="47"/>
      <c r="P87" s="244">
        <f>O87*H87</f>
        <v>0</v>
      </c>
      <c r="Q87" s="244">
        <v>3.70425</v>
      </c>
      <c r="R87" s="244">
        <f>Q87*H87</f>
        <v>77.789249999999996</v>
      </c>
      <c r="S87" s="244">
        <v>0</v>
      </c>
      <c r="T87" s="245">
        <f>S87*H87</f>
        <v>0</v>
      </c>
      <c r="AR87" s="24" t="s">
        <v>192</v>
      </c>
      <c r="AT87" s="24" t="s">
        <v>199</v>
      </c>
      <c r="AU87" s="24" t="s">
        <v>82</v>
      </c>
      <c r="AY87" s="24" t="s">
        <v>139</v>
      </c>
      <c r="BE87" s="246">
        <f>IF(N87="základní",J87,0)</f>
        <v>0</v>
      </c>
      <c r="BF87" s="246">
        <f>IF(N87="snížená",J87,0)</f>
        <v>0</v>
      </c>
      <c r="BG87" s="246">
        <f>IF(N87="zákl. přenesená",J87,0)</f>
        <v>0</v>
      </c>
      <c r="BH87" s="246">
        <f>IF(N87="sníž. přenesená",J87,0)</f>
        <v>0</v>
      </c>
      <c r="BI87" s="246">
        <f>IF(N87="nulová",J87,0)</f>
        <v>0</v>
      </c>
      <c r="BJ87" s="24" t="s">
        <v>80</v>
      </c>
      <c r="BK87" s="246">
        <f>ROUND(I87*H87,2)</f>
        <v>0</v>
      </c>
      <c r="BL87" s="24" t="s">
        <v>147</v>
      </c>
      <c r="BM87" s="24" t="s">
        <v>501</v>
      </c>
    </row>
    <row r="88" s="12" customFormat="1">
      <c r="B88" s="250"/>
      <c r="C88" s="251"/>
      <c r="D88" s="247" t="s">
        <v>151</v>
      </c>
      <c r="E88" s="252" t="s">
        <v>21</v>
      </c>
      <c r="F88" s="253" t="s">
        <v>502</v>
      </c>
      <c r="G88" s="251"/>
      <c r="H88" s="252" t="s">
        <v>21</v>
      </c>
      <c r="I88" s="254"/>
      <c r="J88" s="251"/>
      <c r="K88" s="251"/>
      <c r="L88" s="255"/>
      <c r="M88" s="256"/>
      <c r="N88" s="257"/>
      <c r="O88" s="257"/>
      <c r="P88" s="257"/>
      <c r="Q88" s="257"/>
      <c r="R88" s="257"/>
      <c r="S88" s="257"/>
      <c r="T88" s="258"/>
      <c r="AT88" s="259" t="s">
        <v>151</v>
      </c>
      <c r="AU88" s="259" t="s">
        <v>82</v>
      </c>
      <c r="AV88" s="12" t="s">
        <v>80</v>
      </c>
      <c r="AW88" s="12" t="s">
        <v>37</v>
      </c>
      <c r="AX88" s="12" t="s">
        <v>73</v>
      </c>
      <c r="AY88" s="259" t="s">
        <v>139</v>
      </c>
    </row>
    <row r="89" s="13" customFormat="1">
      <c r="B89" s="260"/>
      <c r="C89" s="261"/>
      <c r="D89" s="247" t="s">
        <v>151</v>
      </c>
      <c r="E89" s="262" t="s">
        <v>21</v>
      </c>
      <c r="F89" s="263" t="s">
        <v>9</v>
      </c>
      <c r="G89" s="261"/>
      <c r="H89" s="264">
        <v>21</v>
      </c>
      <c r="I89" s="265"/>
      <c r="J89" s="261"/>
      <c r="K89" s="261"/>
      <c r="L89" s="266"/>
      <c r="M89" s="267"/>
      <c r="N89" s="268"/>
      <c r="O89" s="268"/>
      <c r="P89" s="268"/>
      <c r="Q89" s="268"/>
      <c r="R89" s="268"/>
      <c r="S89" s="268"/>
      <c r="T89" s="269"/>
      <c r="AT89" s="270" t="s">
        <v>151</v>
      </c>
      <c r="AU89" s="270" t="s">
        <v>82</v>
      </c>
      <c r="AV89" s="13" t="s">
        <v>82</v>
      </c>
      <c r="AW89" s="13" t="s">
        <v>37</v>
      </c>
      <c r="AX89" s="13" t="s">
        <v>80</v>
      </c>
      <c r="AY89" s="270" t="s">
        <v>139</v>
      </c>
    </row>
    <row r="90" s="1" customFormat="1" ht="16.5" customHeight="1">
      <c r="B90" s="46"/>
      <c r="C90" s="282" t="s">
        <v>159</v>
      </c>
      <c r="D90" s="282" t="s">
        <v>199</v>
      </c>
      <c r="E90" s="283" t="s">
        <v>503</v>
      </c>
      <c r="F90" s="284" t="s">
        <v>504</v>
      </c>
      <c r="G90" s="285" t="s">
        <v>145</v>
      </c>
      <c r="H90" s="286">
        <v>680</v>
      </c>
      <c r="I90" s="287"/>
      <c r="J90" s="288">
        <f>ROUND(I90*H90,2)</f>
        <v>0</v>
      </c>
      <c r="K90" s="284" t="s">
        <v>146</v>
      </c>
      <c r="L90" s="289"/>
      <c r="M90" s="290" t="s">
        <v>21</v>
      </c>
      <c r="N90" s="291" t="s">
        <v>44</v>
      </c>
      <c r="O90" s="47"/>
      <c r="P90" s="244">
        <f>O90*H90</f>
        <v>0</v>
      </c>
      <c r="Q90" s="244">
        <v>0.00072999999999999996</v>
      </c>
      <c r="R90" s="244">
        <f>Q90*H90</f>
        <v>0.49639999999999995</v>
      </c>
      <c r="S90" s="244">
        <v>0</v>
      </c>
      <c r="T90" s="245">
        <f>S90*H90</f>
        <v>0</v>
      </c>
      <c r="AR90" s="24" t="s">
        <v>192</v>
      </c>
      <c r="AT90" s="24" t="s">
        <v>199</v>
      </c>
      <c r="AU90" s="24" t="s">
        <v>82</v>
      </c>
      <c r="AY90" s="24" t="s">
        <v>139</v>
      </c>
      <c r="BE90" s="246">
        <f>IF(N90="základní",J90,0)</f>
        <v>0</v>
      </c>
      <c r="BF90" s="246">
        <f>IF(N90="snížená",J90,0)</f>
        <v>0</v>
      </c>
      <c r="BG90" s="246">
        <f>IF(N90="zákl. přenesená",J90,0)</f>
        <v>0</v>
      </c>
      <c r="BH90" s="246">
        <f>IF(N90="sníž. přenesená",J90,0)</f>
        <v>0</v>
      </c>
      <c r="BI90" s="246">
        <f>IF(N90="nulová",J90,0)</f>
        <v>0</v>
      </c>
      <c r="BJ90" s="24" t="s">
        <v>80</v>
      </c>
      <c r="BK90" s="246">
        <f>ROUND(I90*H90,2)</f>
        <v>0</v>
      </c>
      <c r="BL90" s="24" t="s">
        <v>147</v>
      </c>
      <c r="BM90" s="24" t="s">
        <v>505</v>
      </c>
    </row>
    <row r="91" s="12" customFormat="1">
      <c r="B91" s="250"/>
      <c r="C91" s="251"/>
      <c r="D91" s="247" t="s">
        <v>151</v>
      </c>
      <c r="E91" s="252" t="s">
        <v>21</v>
      </c>
      <c r="F91" s="253" t="s">
        <v>497</v>
      </c>
      <c r="G91" s="251"/>
      <c r="H91" s="252" t="s">
        <v>21</v>
      </c>
      <c r="I91" s="254"/>
      <c r="J91" s="251"/>
      <c r="K91" s="251"/>
      <c r="L91" s="255"/>
      <c r="M91" s="256"/>
      <c r="N91" s="257"/>
      <c r="O91" s="257"/>
      <c r="P91" s="257"/>
      <c r="Q91" s="257"/>
      <c r="R91" s="257"/>
      <c r="S91" s="257"/>
      <c r="T91" s="258"/>
      <c r="AT91" s="259" t="s">
        <v>151</v>
      </c>
      <c r="AU91" s="259" t="s">
        <v>82</v>
      </c>
      <c r="AV91" s="12" t="s">
        <v>80</v>
      </c>
      <c r="AW91" s="12" t="s">
        <v>37</v>
      </c>
      <c r="AX91" s="12" t="s">
        <v>73</v>
      </c>
      <c r="AY91" s="259" t="s">
        <v>139</v>
      </c>
    </row>
    <row r="92" s="13" customFormat="1">
      <c r="B92" s="260"/>
      <c r="C92" s="261"/>
      <c r="D92" s="247" t="s">
        <v>151</v>
      </c>
      <c r="E92" s="262" t="s">
        <v>21</v>
      </c>
      <c r="F92" s="263" t="s">
        <v>468</v>
      </c>
      <c r="G92" s="261"/>
      <c r="H92" s="264">
        <v>680</v>
      </c>
      <c r="I92" s="265"/>
      <c r="J92" s="261"/>
      <c r="K92" s="261"/>
      <c r="L92" s="266"/>
      <c r="M92" s="267"/>
      <c r="N92" s="268"/>
      <c r="O92" s="268"/>
      <c r="P92" s="268"/>
      <c r="Q92" s="268"/>
      <c r="R92" s="268"/>
      <c r="S92" s="268"/>
      <c r="T92" s="269"/>
      <c r="AT92" s="270" t="s">
        <v>151</v>
      </c>
      <c r="AU92" s="270" t="s">
        <v>82</v>
      </c>
      <c r="AV92" s="13" t="s">
        <v>82</v>
      </c>
      <c r="AW92" s="13" t="s">
        <v>37</v>
      </c>
      <c r="AX92" s="13" t="s">
        <v>80</v>
      </c>
      <c r="AY92" s="270" t="s">
        <v>139</v>
      </c>
    </row>
    <row r="93" s="1" customFormat="1" ht="16.5" customHeight="1">
      <c r="B93" s="46"/>
      <c r="C93" s="282" t="s">
        <v>147</v>
      </c>
      <c r="D93" s="282" t="s">
        <v>199</v>
      </c>
      <c r="E93" s="283" t="s">
        <v>506</v>
      </c>
      <c r="F93" s="284" t="s">
        <v>507</v>
      </c>
      <c r="G93" s="285" t="s">
        <v>145</v>
      </c>
      <c r="H93" s="286">
        <v>680</v>
      </c>
      <c r="I93" s="287"/>
      <c r="J93" s="288">
        <f>ROUND(I93*H93,2)</f>
        <v>0</v>
      </c>
      <c r="K93" s="284" t="s">
        <v>146</v>
      </c>
      <c r="L93" s="289"/>
      <c r="M93" s="290" t="s">
        <v>21</v>
      </c>
      <c r="N93" s="291" t="s">
        <v>44</v>
      </c>
      <c r="O93" s="47"/>
      <c r="P93" s="244">
        <f>O93*H93</f>
        <v>0</v>
      </c>
      <c r="Q93" s="244">
        <v>0.00081999999999999998</v>
      </c>
      <c r="R93" s="244">
        <f>Q93*H93</f>
        <v>0.55759999999999998</v>
      </c>
      <c r="S93" s="244">
        <v>0</v>
      </c>
      <c r="T93" s="245">
        <f>S93*H93</f>
        <v>0</v>
      </c>
      <c r="AR93" s="24" t="s">
        <v>192</v>
      </c>
      <c r="AT93" s="24" t="s">
        <v>199</v>
      </c>
      <c r="AU93" s="24" t="s">
        <v>82</v>
      </c>
      <c r="AY93" s="24" t="s">
        <v>139</v>
      </c>
      <c r="BE93" s="246">
        <f>IF(N93="základní",J93,0)</f>
        <v>0</v>
      </c>
      <c r="BF93" s="246">
        <f>IF(N93="snížená",J93,0)</f>
        <v>0</v>
      </c>
      <c r="BG93" s="246">
        <f>IF(N93="zákl. přenesená",J93,0)</f>
        <v>0</v>
      </c>
      <c r="BH93" s="246">
        <f>IF(N93="sníž. přenesená",J93,0)</f>
        <v>0</v>
      </c>
      <c r="BI93" s="246">
        <f>IF(N93="nulová",J93,0)</f>
        <v>0</v>
      </c>
      <c r="BJ93" s="24" t="s">
        <v>80</v>
      </c>
      <c r="BK93" s="246">
        <f>ROUND(I93*H93,2)</f>
        <v>0</v>
      </c>
      <c r="BL93" s="24" t="s">
        <v>147</v>
      </c>
      <c r="BM93" s="24" t="s">
        <v>508</v>
      </c>
    </row>
    <row r="94" s="12" customFormat="1">
      <c r="B94" s="250"/>
      <c r="C94" s="251"/>
      <c r="D94" s="247" t="s">
        <v>151</v>
      </c>
      <c r="E94" s="252" t="s">
        <v>21</v>
      </c>
      <c r="F94" s="253" t="s">
        <v>497</v>
      </c>
      <c r="G94" s="251"/>
      <c r="H94" s="252" t="s">
        <v>21</v>
      </c>
      <c r="I94" s="254"/>
      <c r="J94" s="251"/>
      <c r="K94" s="251"/>
      <c r="L94" s="255"/>
      <c r="M94" s="256"/>
      <c r="N94" s="257"/>
      <c r="O94" s="257"/>
      <c r="P94" s="257"/>
      <c r="Q94" s="257"/>
      <c r="R94" s="257"/>
      <c r="S94" s="257"/>
      <c r="T94" s="258"/>
      <c r="AT94" s="259" t="s">
        <v>151</v>
      </c>
      <c r="AU94" s="259" t="s">
        <v>82</v>
      </c>
      <c r="AV94" s="12" t="s">
        <v>80</v>
      </c>
      <c r="AW94" s="12" t="s">
        <v>37</v>
      </c>
      <c r="AX94" s="12" t="s">
        <v>73</v>
      </c>
      <c r="AY94" s="259" t="s">
        <v>139</v>
      </c>
    </row>
    <row r="95" s="13" customFormat="1">
      <c r="B95" s="260"/>
      <c r="C95" s="261"/>
      <c r="D95" s="247" t="s">
        <v>151</v>
      </c>
      <c r="E95" s="262" t="s">
        <v>21</v>
      </c>
      <c r="F95" s="263" t="s">
        <v>468</v>
      </c>
      <c r="G95" s="261"/>
      <c r="H95" s="264">
        <v>680</v>
      </c>
      <c r="I95" s="265"/>
      <c r="J95" s="261"/>
      <c r="K95" s="261"/>
      <c r="L95" s="266"/>
      <c r="M95" s="267"/>
      <c r="N95" s="268"/>
      <c r="O95" s="268"/>
      <c r="P95" s="268"/>
      <c r="Q95" s="268"/>
      <c r="R95" s="268"/>
      <c r="S95" s="268"/>
      <c r="T95" s="269"/>
      <c r="AT95" s="270" t="s">
        <v>151</v>
      </c>
      <c r="AU95" s="270" t="s">
        <v>82</v>
      </c>
      <c r="AV95" s="13" t="s">
        <v>82</v>
      </c>
      <c r="AW95" s="13" t="s">
        <v>37</v>
      </c>
      <c r="AX95" s="13" t="s">
        <v>80</v>
      </c>
      <c r="AY95" s="270" t="s">
        <v>139</v>
      </c>
    </row>
    <row r="96" s="1" customFormat="1" ht="16.5" customHeight="1">
      <c r="B96" s="46"/>
      <c r="C96" s="282" t="s">
        <v>140</v>
      </c>
      <c r="D96" s="282" t="s">
        <v>199</v>
      </c>
      <c r="E96" s="283" t="s">
        <v>509</v>
      </c>
      <c r="F96" s="284" t="s">
        <v>510</v>
      </c>
      <c r="G96" s="285" t="s">
        <v>145</v>
      </c>
      <c r="H96" s="286">
        <v>340</v>
      </c>
      <c r="I96" s="287"/>
      <c r="J96" s="288">
        <f>ROUND(I96*H96,2)</f>
        <v>0</v>
      </c>
      <c r="K96" s="284" t="s">
        <v>146</v>
      </c>
      <c r="L96" s="289"/>
      <c r="M96" s="290" t="s">
        <v>21</v>
      </c>
      <c r="N96" s="291" t="s">
        <v>44</v>
      </c>
      <c r="O96" s="47"/>
      <c r="P96" s="244">
        <f>O96*H96</f>
        <v>0</v>
      </c>
      <c r="Q96" s="244">
        <v>0</v>
      </c>
      <c r="R96" s="244">
        <f>Q96*H96</f>
        <v>0</v>
      </c>
      <c r="S96" s="244">
        <v>0</v>
      </c>
      <c r="T96" s="245">
        <f>S96*H96</f>
        <v>0</v>
      </c>
      <c r="AR96" s="24" t="s">
        <v>192</v>
      </c>
      <c r="AT96" s="24" t="s">
        <v>199</v>
      </c>
      <c r="AU96" s="24" t="s">
        <v>82</v>
      </c>
      <c r="AY96" s="24" t="s">
        <v>139</v>
      </c>
      <c r="BE96" s="246">
        <f>IF(N96="základní",J96,0)</f>
        <v>0</v>
      </c>
      <c r="BF96" s="246">
        <f>IF(N96="snížená",J96,0)</f>
        <v>0</v>
      </c>
      <c r="BG96" s="246">
        <f>IF(N96="zákl. přenesená",J96,0)</f>
        <v>0</v>
      </c>
      <c r="BH96" s="246">
        <f>IF(N96="sníž. přenesená",J96,0)</f>
        <v>0</v>
      </c>
      <c r="BI96" s="246">
        <f>IF(N96="nulová",J96,0)</f>
        <v>0</v>
      </c>
      <c r="BJ96" s="24" t="s">
        <v>80</v>
      </c>
      <c r="BK96" s="246">
        <f>ROUND(I96*H96,2)</f>
        <v>0</v>
      </c>
      <c r="BL96" s="24" t="s">
        <v>147</v>
      </c>
      <c r="BM96" s="24" t="s">
        <v>511</v>
      </c>
    </row>
    <row r="97" s="12" customFormat="1">
      <c r="B97" s="250"/>
      <c r="C97" s="251"/>
      <c r="D97" s="247" t="s">
        <v>151</v>
      </c>
      <c r="E97" s="252" t="s">
        <v>21</v>
      </c>
      <c r="F97" s="253" t="s">
        <v>497</v>
      </c>
      <c r="G97" s="251"/>
      <c r="H97" s="252" t="s">
        <v>21</v>
      </c>
      <c r="I97" s="254"/>
      <c r="J97" s="251"/>
      <c r="K97" s="251"/>
      <c r="L97" s="255"/>
      <c r="M97" s="256"/>
      <c r="N97" s="257"/>
      <c r="O97" s="257"/>
      <c r="P97" s="257"/>
      <c r="Q97" s="257"/>
      <c r="R97" s="257"/>
      <c r="S97" s="257"/>
      <c r="T97" s="258"/>
      <c r="AT97" s="259" t="s">
        <v>151</v>
      </c>
      <c r="AU97" s="259" t="s">
        <v>82</v>
      </c>
      <c r="AV97" s="12" t="s">
        <v>80</v>
      </c>
      <c r="AW97" s="12" t="s">
        <v>37</v>
      </c>
      <c r="AX97" s="12" t="s">
        <v>73</v>
      </c>
      <c r="AY97" s="259" t="s">
        <v>139</v>
      </c>
    </row>
    <row r="98" s="13" customFormat="1">
      <c r="B98" s="260"/>
      <c r="C98" s="261"/>
      <c r="D98" s="247" t="s">
        <v>151</v>
      </c>
      <c r="E98" s="262" t="s">
        <v>21</v>
      </c>
      <c r="F98" s="263" t="s">
        <v>512</v>
      </c>
      <c r="G98" s="261"/>
      <c r="H98" s="264">
        <v>340</v>
      </c>
      <c r="I98" s="265"/>
      <c r="J98" s="261"/>
      <c r="K98" s="261"/>
      <c r="L98" s="266"/>
      <c r="M98" s="267"/>
      <c r="N98" s="268"/>
      <c r="O98" s="268"/>
      <c r="P98" s="268"/>
      <c r="Q98" s="268"/>
      <c r="R98" s="268"/>
      <c r="S98" s="268"/>
      <c r="T98" s="269"/>
      <c r="AT98" s="270" t="s">
        <v>151</v>
      </c>
      <c r="AU98" s="270" t="s">
        <v>82</v>
      </c>
      <c r="AV98" s="13" t="s">
        <v>82</v>
      </c>
      <c r="AW98" s="13" t="s">
        <v>37</v>
      </c>
      <c r="AX98" s="13" t="s">
        <v>80</v>
      </c>
      <c r="AY98" s="270" t="s">
        <v>139</v>
      </c>
    </row>
    <row r="99" s="1" customFormat="1" ht="16.5" customHeight="1">
      <c r="B99" s="46"/>
      <c r="C99" s="282" t="s">
        <v>181</v>
      </c>
      <c r="D99" s="282" t="s">
        <v>199</v>
      </c>
      <c r="E99" s="283" t="s">
        <v>513</v>
      </c>
      <c r="F99" s="284" t="s">
        <v>514</v>
      </c>
      <c r="G99" s="285" t="s">
        <v>145</v>
      </c>
      <c r="H99" s="286">
        <v>30</v>
      </c>
      <c r="I99" s="287"/>
      <c r="J99" s="288">
        <f>ROUND(I99*H99,2)</f>
        <v>0</v>
      </c>
      <c r="K99" s="284" t="s">
        <v>146</v>
      </c>
      <c r="L99" s="289"/>
      <c r="M99" s="290" t="s">
        <v>21</v>
      </c>
      <c r="N99" s="291" t="s">
        <v>44</v>
      </c>
      <c r="O99" s="47"/>
      <c r="P99" s="244">
        <f>O99*H99</f>
        <v>0</v>
      </c>
      <c r="Q99" s="244">
        <v>0</v>
      </c>
      <c r="R99" s="244">
        <f>Q99*H99</f>
        <v>0</v>
      </c>
      <c r="S99" s="244">
        <v>0</v>
      </c>
      <c r="T99" s="245">
        <f>S99*H99</f>
        <v>0</v>
      </c>
      <c r="AR99" s="24" t="s">
        <v>192</v>
      </c>
      <c r="AT99" s="24" t="s">
        <v>199</v>
      </c>
      <c r="AU99" s="24" t="s">
        <v>82</v>
      </c>
      <c r="AY99" s="24" t="s">
        <v>139</v>
      </c>
      <c r="BE99" s="246">
        <f>IF(N99="základní",J99,0)</f>
        <v>0</v>
      </c>
      <c r="BF99" s="246">
        <f>IF(N99="snížená",J99,0)</f>
        <v>0</v>
      </c>
      <c r="BG99" s="246">
        <f>IF(N99="zákl. přenesená",J99,0)</f>
        <v>0</v>
      </c>
      <c r="BH99" s="246">
        <f>IF(N99="sníž. přenesená",J99,0)</f>
        <v>0</v>
      </c>
      <c r="BI99" s="246">
        <f>IF(N99="nulová",J99,0)</f>
        <v>0</v>
      </c>
      <c r="BJ99" s="24" t="s">
        <v>80</v>
      </c>
      <c r="BK99" s="246">
        <f>ROUND(I99*H99,2)</f>
        <v>0</v>
      </c>
      <c r="BL99" s="24" t="s">
        <v>147</v>
      </c>
      <c r="BM99" s="24" t="s">
        <v>515</v>
      </c>
    </row>
    <row r="100" s="12" customFormat="1">
      <c r="B100" s="250"/>
      <c r="C100" s="251"/>
      <c r="D100" s="247" t="s">
        <v>151</v>
      </c>
      <c r="E100" s="252" t="s">
        <v>21</v>
      </c>
      <c r="F100" s="253" t="s">
        <v>497</v>
      </c>
      <c r="G100" s="251"/>
      <c r="H100" s="252" t="s">
        <v>21</v>
      </c>
      <c r="I100" s="254"/>
      <c r="J100" s="251"/>
      <c r="K100" s="251"/>
      <c r="L100" s="255"/>
      <c r="M100" s="256"/>
      <c r="N100" s="257"/>
      <c r="O100" s="257"/>
      <c r="P100" s="257"/>
      <c r="Q100" s="257"/>
      <c r="R100" s="257"/>
      <c r="S100" s="257"/>
      <c r="T100" s="258"/>
      <c r="AT100" s="259" t="s">
        <v>151</v>
      </c>
      <c r="AU100" s="259" t="s">
        <v>82</v>
      </c>
      <c r="AV100" s="12" t="s">
        <v>80</v>
      </c>
      <c r="AW100" s="12" t="s">
        <v>37</v>
      </c>
      <c r="AX100" s="12" t="s">
        <v>73</v>
      </c>
      <c r="AY100" s="259" t="s">
        <v>139</v>
      </c>
    </row>
    <row r="101" s="13" customFormat="1">
      <c r="B101" s="260"/>
      <c r="C101" s="261"/>
      <c r="D101" s="247" t="s">
        <v>151</v>
      </c>
      <c r="E101" s="262" t="s">
        <v>21</v>
      </c>
      <c r="F101" s="263" t="s">
        <v>180</v>
      </c>
      <c r="G101" s="261"/>
      <c r="H101" s="264">
        <v>30</v>
      </c>
      <c r="I101" s="265"/>
      <c r="J101" s="261"/>
      <c r="K101" s="261"/>
      <c r="L101" s="266"/>
      <c r="M101" s="267"/>
      <c r="N101" s="268"/>
      <c r="O101" s="268"/>
      <c r="P101" s="268"/>
      <c r="Q101" s="268"/>
      <c r="R101" s="268"/>
      <c r="S101" s="268"/>
      <c r="T101" s="269"/>
      <c r="AT101" s="270" t="s">
        <v>151</v>
      </c>
      <c r="AU101" s="270" t="s">
        <v>82</v>
      </c>
      <c r="AV101" s="13" t="s">
        <v>82</v>
      </c>
      <c r="AW101" s="13" t="s">
        <v>37</v>
      </c>
      <c r="AX101" s="13" t="s">
        <v>80</v>
      </c>
      <c r="AY101" s="270" t="s">
        <v>139</v>
      </c>
    </row>
    <row r="102" s="1" customFormat="1" ht="16.5" customHeight="1">
      <c r="B102" s="46"/>
      <c r="C102" s="282" t="s">
        <v>186</v>
      </c>
      <c r="D102" s="282" t="s">
        <v>199</v>
      </c>
      <c r="E102" s="283" t="s">
        <v>516</v>
      </c>
      <c r="F102" s="284" t="s">
        <v>517</v>
      </c>
      <c r="G102" s="285" t="s">
        <v>145</v>
      </c>
      <c r="H102" s="286">
        <v>30</v>
      </c>
      <c r="I102" s="287"/>
      <c r="J102" s="288">
        <f>ROUND(I102*H102,2)</f>
        <v>0</v>
      </c>
      <c r="K102" s="284" t="s">
        <v>146</v>
      </c>
      <c r="L102" s="289"/>
      <c r="M102" s="290" t="s">
        <v>21</v>
      </c>
      <c r="N102" s="291" t="s">
        <v>44</v>
      </c>
      <c r="O102" s="47"/>
      <c r="P102" s="244">
        <f>O102*H102</f>
        <v>0</v>
      </c>
      <c r="Q102" s="244">
        <v>0</v>
      </c>
      <c r="R102" s="244">
        <f>Q102*H102</f>
        <v>0</v>
      </c>
      <c r="S102" s="244">
        <v>0</v>
      </c>
      <c r="T102" s="245">
        <f>S102*H102</f>
        <v>0</v>
      </c>
      <c r="AR102" s="24" t="s">
        <v>192</v>
      </c>
      <c r="AT102" s="24" t="s">
        <v>199</v>
      </c>
      <c r="AU102" s="24" t="s">
        <v>82</v>
      </c>
      <c r="AY102" s="24" t="s">
        <v>139</v>
      </c>
      <c r="BE102" s="246">
        <f>IF(N102="základní",J102,0)</f>
        <v>0</v>
      </c>
      <c r="BF102" s="246">
        <f>IF(N102="snížená",J102,0)</f>
        <v>0</v>
      </c>
      <c r="BG102" s="246">
        <f>IF(N102="zákl. přenesená",J102,0)</f>
        <v>0</v>
      </c>
      <c r="BH102" s="246">
        <f>IF(N102="sníž. přenesená",J102,0)</f>
        <v>0</v>
      </c>
      <c r="BI102" s="246">
        <f>IF(N102="nulová",J102,0)</f>
        <v>0</v>
      </c>
      <c r="BJ102" s="24" t="s">
        <v>80</v>
      </c>
      <c r="BK102" s="246">
        <f>ROUND(I102*H102,2)</f>
        <v>0</v>
      </c>
      <c r="BL102" s="24" t="s">
        <v>147</v>
      </c>
      <c r="BM102" s="24" t="s">
        <v>518</v>
      </c>
    </row>
    <row r="103" s="12" customFormat="1">
      <c r="B103" s="250"/>
      <c r="C103" s="251"/>
      <c r="D103" s="247" t="s">
        <v>151</v>
      </c>
      <c r="E103" s="252" t="s">
        <v>21</v>
      </c>
      <c r="F103" s="253" t="s">
        <v>497</v>
      </c>
      <c r="G103" s="251"/>
      <c r="H103" s="252" t="s">
        <v>21</v>
      </c>
      <c r="I103" s="254"/>
      <c r="J103" s="251"/>
      <c r="K103" s="251"/>
      <c r="L103" s="255"/>
      <c r="M103" s="256"/>
      <c r="N103" s="257"/>
      <c r="O103" s="257"/>
      <c r="P103" s="257"/>
      <c r="Q103" s="257"/>
      <c r="R103" s="257"/>
      <c r="S103" s="257"/>
      <c r="T103" s="258"/>
      <c r="AT103" s="259" t="s">
        <v>151</v>
      </c>
      <c r="AU103" s="259" t="s">
        <v>82</v>
      </c>
      <c r="AV103" s="12" t="s">
        <v>80</v>
      </c>
      <c r="AW103" s="12" t="s">
        <v>37</v>
      </c>
      <c r="AX103" s="12" t="s">
        <v>73</v>
      </c>
      <c r="AY103" s="259" t="s">
        <v>139</v>
      </c>
    </row>
    <row r="104" s="13" customFormat="1">
      <c r="B104" s="260"/>
      <c r="C104" s="261"/>
      <c r="D104" s="247" t="s">
        <v>151</v>
      </c>
      <c r="E104" s="262" t="s">
        <v>21</v>
      </c>
      <c r="F104" s="263" t="s">
        <v>180</v>
      </c>
      <c r="G104" s="261"/>
      <c r="H104" s="264">
        <v>30</v>
      </c>
      <c r="I104" s="265"/>
      <c r="J104" s="261"/>
      <c r="K104" s="261"/>
      <c r="L104" s="266"/>
      <c r="M104" s="292"/>
      <c r="N104" s="293"/>
      <c r="O104" s="293"/>
      <c r="P104" s="293"/>
      <c r="Q104" s="293"/>
      <c r="R104" s="293"/>
      <c r="S104" s="293"/>
      <c r="T104" s="294"/>
      <c r="AT104" s="270" t="s">
        <v>151</v>
      </c>
      <c r="AU104" s="270" t="s">
        <v>82</v>
      </c>
      <c r="AV104" s="13" t="s">
        <v>82</v>
      </c>
      <c r="AW104" s="13" t="s">
        <v>37</v>
      </c>
      <c r="AX104" s="13" t="s">
        <v>80</v>
      </c>
      <c r="AY104" s="270" t="s">
        <v>139</v>
      </c>
    </row>
    <row r="105" s="1" customFormat="1" ht="6.96" customHeight="1">
      <c r="B105" s="67"/>
      <c r="C105" s="68"/>
      <c r="D105" s="68"/>
      <c r="E105" s="68"/>
      <c r="F105" s="68"/>
      <c r="G105" s="68"/>
      <c r="H105" s="68"/>
      <c r="I105" s="178"/>
      <c r="J105" s="68"/>
      <c r="K105" s="68"/>
      <c r="L105" s="72"/>
    </row>
  </sheetData>
  <sheetProtection sheet="1" autoFilter="0" formatColumns="0" formatRows="0" objects="1" scenarios="1" spinCount="100000" saltValue="k7/xXXj5x0shjdq13tH7SY2X53byIOepxQptPdNWbfPou9ed8ggbOXO/wzVXuLrgY8PKOCbfsEVnHeJRaZn7/w==" hashValue="VJPs4eDoI7fri1B6+/oR1PMgMVLHQcJ+ia3hJmL6/AehKaVOgGOnvCdBj39XRkXBX2afGOQFGQaqeHENLGN6fA==" algorithmName="SHA-512" password="CC35"/>
  <autoFilter ref="C77:K104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106</v>
      </c>
      <c r="G1" s="151" t="s">
        <v>107</v>
      </c>
      <c r="H1" s="151"/>
      <c r="I1" s="152"/>
      <c r="J1" s="151" t="s">
        <v>108</v>
      </c>
      <c r="K1" s="150" t="s">
        <v>109</v>
      </c>
      <c r="L1" s="151" t="s">
        <v>110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105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82</v>
      </c>
    </row>
    <row r="4" ht="36.96" customHeight="1">
      <c r="B4" s="28"/>
      <c r="C4" s="29"/>
      <c r="D4" s="30" t="s">
        <v>111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zakázky'!K6</f>
        <v>Opravy železničního svršku v dopravně Mikulášovice d.n.</v>
      </c>
      <c r="F7" s="40"/>
      <c r="G7" s="40"/>
      <c r="H7" s="40"/>
      <c r="I7" s="154"/>
      <c r="J7" s="29"/>
      <c r="K7" s="31"/>
    </row>
    <row r="8" s="1" customFormat="1">
      <c r="B8" s="46"/>
      <c r="C8" s="47"/>
      <c r="D8" s="40" t="s">
        <v>112</v>
      </c>
      <c r="E8" s="47"/>
      <c r="F8" s="47"/>
      <c r="G8" s="47"/>
      <c r="H8" s="47"/>
      <c r="I8" s="156"/>
      <c r="J8" s="47"/>
      <c r="K8" s="51"/>
    </row>
    <row r="9" s="1" customFormat="1" ht="36.96" customHeight="1">
      <c r="B9" s="46"/>
      <c r="C9" s="47"/>
      <c r="D9" s="47"/>
      <c r="E9" s="157" t="s">
        <v>519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56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58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58" t="s">
        <v>25</v>
      </c>
      <c r="J12" s="159" t="str">
        <f>'Rekapitulace zakázky'!AN8</f>
        <v>25. 9. 2018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56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58" t="s">
        <v>28</v>
      </c>
      <c r="J14" s="35" t="s">
        <v>29</v>
      </c>
      <c r="K14" s="51"/>
    </row>
    <row r="15" s="1" customFormat="1" ht="18" customHeight="1">
      <c r="B15" s="46"/>
      <c r="C15" s="47"/>
      <c r="D15" s="47"/>
      <c r="E15" s="35" t="s">
        <v>30</v>
      </c>
      <c r="F15" s="47"/>
      <c r="G15" s="47"/>
      <c r="H15" s="47"/>
      <c r="I15" s="158" t="s">
        <v>31</v>
      </c>
      <c r="J15" s="35" t="s">
        <v>32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56"/>
      <c r="J16" s="47"/>
      <c r="K16" s="51"/>
    </row>
    <row r="17" s="1" customFormat="1" ht="14.4" customHeight="1">
      <c r="B17" s="46"/>
      <c r="C17" s="47"/>
      <c r="D17" s="40" t="s">
        <v>33</v>
      </c>
      <c r="E17" s="47"/>
      <c r="F17" s="47"/>
      <c r="G17" s="47"/>
      <c r="H17" s="47"/>
      <c r="I17" s="158" t="s">
        <v>28</v>
      </c>
      <c r="J17" s="35" t="str">
        <f>IF('Rekapitulace zakázky'!AN13="Vyplň údaj","",IF('Rekapitulace zakázky'!AN13="","",'Rekapitulace zakázky'!AN13))</f>
        <v/>
      </c>
      <c r="K17" s="51"/>
    </row>
    <row r="18" s="1" customFormat="1" ht="18" customHeight="1">
      <c r="B18" s="46"/>
      <c r="C18" s="47"/>
      <c r="D18" s="47"/>
      <c r="E18" s="35" t="str">
        <f>IF('Rekapitulace zakázky'!E14="Vyplň údaj","",IF('Rekapitulace zakázky'!E14="","",'Rekapitulace zakázky'!E14))</f>
        <v/>
      </c>
      <c r="F18" s="47"/>
      <c r="G18" s="47"/>
      <c r="H18" s="47"/>
      <c r="I18" s="158" t="s">
        <v>31</v>
      </c>
      <c r="J18" s="35" t="str">
        <f>IF('Rekapitulace zakázky'!AN14="Vyplň údaj","",IF('Rekapitulace zakázky'!AN14="","",'Rekapitulace zakázky'!AN14))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56"/>
      <c r="J19" s="47"/>
      <c r="K19" s="51"/>
    </row>
    <row r="20" s="1" customFormat="1" ht="14.4" customHeight="1">
      <c r="B20" s="46"/>
      <c r="C20" s="47"/>
      <c r="D20" s="40" t="s">
        <v>35</v>
      </c>
      <c r="E20" s="47"/>
      <c r="F20" s="47"/>
      <c r="G20" s="47"/>
      <c r="H20" s="47"/>
      <c r="I20" s="158" t="s">
        <v>28</v>
      </c>
      <c r="J20" s="35" t="str">
        <f>IF('Rekapitulace zakázky'!AN16="","",'Rekapitulace zakázky'!AN16)</f>
        <v/>
      </c>
      <c r="K20" s="51"/>
    </row>
    <row r="21" s="1" customFormat="1" ht="18" customHeight="1">
      <c r="B21" s="46"/>
      <c r="C21" s="47"/>
      <c r="D21" s="47"/>
      <c r="E21" s="35" t="str">
        <f>IF('Rekapitulace zakázky'!E17="","",'Rekapitulace zakázky'!E17)</f>
        <v xml:space="preserve"> </v>
      </c>
      <c r="F21" s="47"/>
      <c r="G21" s="47"/>
      <c r="H21" s="47"/>
      <c r="I21" s="158" t="s">
        <v>31</v>
      </c>
      <c r="J21" s="35" t="str">
        <f>IF('Rekapitulace zakázky'!AN17="","",'Rekapitulace zakázky'!AN17)</f>
        <v/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56"/>
      <c r="J22" s="47"/>
      <c r="K22" s="51"/>
    </row>
    <row r="23" s="1" customFormat="1" ht="14.4" customHeight="1">
      <c r="B23" s="46"/>
      <c r="C23" s="47"/>
      <c r="D23" s="40" t="s">
        <v>38</v>
      </c>
      <c r="E23" s="47"/>
      <c r="F23" s="47"/>
      <c r="G23" s="47"/>
      <c r="H23" s="47"/>
      <c r="I23" s="156"/>
      <c r="J23" s="47"/>
      <c r="K23" s="51"/>
    </row>
    <row r="24" s="7" customFormat="1" ht="16.5" customHeight="1">
      <c r="B24" s="160"/>
      <c r="C24" s="161"/>
      <c r="D24" s="161"/>
      <c r="E24" s="44" t="s">
        <v>21</v>
      </c>
      <c r="F24" s="44"/>
      <c r="G24" s="44"/>
      <c r="H24" s="44"/>
      <c r="I24" s="162"/>
      <c r="J24" s="161"/>
      <c r="K24" s="163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56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64"/>
      <c r="J26" s="106"/>
      <c r="K26" s="165"/>
    </row>
    <row r="27" s="1" customFormat="1" ht="25.44" customHeight="1">
      <c r="B27" s="46"/>
      <c r="C27" s="47"/>
      <c r="D27" s="166" t="s">
        <v>39</v>
      </c>
      <c r="E27" s="47"/>
      <c r="F27" s="47"/>
      <c r="G27" s="47"/>
      <c r="H27" s="47"/>
      <c r="I27" s="156"/>
      <c r="J27" s="167">
        <f>ROUND(J77,2)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14.4" customHeight="1">
      <c r="B29" s="46"/>
      <c r="C29" s="47"/>
      <c r="D29" s="47"/>
      <c r="E29" s="47"/>
      <c r="F29" s="52" t="s">
        <v>41</v>
      </c>
      <c r="G29" s="47"/>
      <c r="H29" s="47"/>
      <c r="I29" s="168" t="s">
        <v>40</v>
      </c>
      <c r="J29" s="52" t="s">
        <v>42</v>
      </c>
      <c r="K29" s="51"/>
    </row>
    <row r="30" s="1" customFormat="1" ht="14.4" customHeight="1">
      <c r="B30" s="46"/>
      <c r="C30" s="47"/>
      <c r="D30" s="55" t="s">
        <v>43</v>
      </c>
      <c r="E30" s="55" t="s">
        <v>44</v>
      </c>
      <c r="F30" s="169">
        <f>ROUND(SUM(BE77:BE81), 2)</f>
        <v>0</v>
      </c>
      <c r="G30" s="47"/>
      <c r="H30" s="47"/>
      <c r="I30" s="170">
        <v>0.20999999999999999</v>
      </c>
      <c r="J30" s="169">
        <f>ROUND(ROUND((SUM(BE77:BE81)), 2)*I30, 2)</f>
        <v>0</v>
      </c>
      <c r="K30" s="51"/>
    </row>
    <row r="31" s="1" customFormat="1" ht="14.4" customHeight="1">
      <c r="B31" s="46"/>
      <c r="C31" s="47"/>
      <c r="D31" s="47"/>
      <c r="E31" s="55" t="s">
        <v>45</v>
      </c>
      <c r="F31" s="169">
        <f>ROUND(SUM(BF77:BF81), 2)</f>
        <v>0</v>
      </c>
      <c r="G31" s="47"/>
      <c r="H31" s="47"/>
      <c r="I31" s="170">
        <v>0.14999999999999999</v>
      </c>
      <c r="J31" s="169">
        <f>ROUND(ROUND((SUM(BF77:BF81)),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46</v>
      </c>
      <c r="F32" s="169">
        <f>ROUND(SUM(BG77:BG81), 2)</f>
        <v>0</v>
      </c>
      <c r="G32" s="47"/>
      <c r="H32" s="47"/>
      <c r="I32" s="170">
        <v>0.20999999999999999</v>
      </c>
      <c r="J32" s="169">
        <v>0</v>
      </c>
      <c r="K32" s="51"/>
    </row>
    <row r="33" hidden="1" s="1" customFormat="1" ht="14.4" customHeight="1">
      <c r="B33" s="46"/>
      <c r="C33" s="47"/>
      <c r="D33" s="47"/>
      <c r="E33" s="55" t="s">
        <v>47</v>
      </c>
      <c r="F33" s="169">
        <f>ROUND(SUM(BH77:BH81), 2)</f>
        <v>0</v>
      </c>
      <c r="G33" s="47"/>
      <c r="H33" s="47"/>
      <c r="I33" s="170">
        <v>0.14999999999999999</v>
      </c>
      <c r="J33" s="169">
        <v>0</v>
      </c>
      <c r="K33" s="51"/>
    </row>
    <row r="34" hidden="1" s="1" customFormat="1" ht="14.4" customHeight="1">
      <c r="B34" s="46"/>
      <c r="C34" s="47"/>
      <c r="D34" s="47"/>
      <c r="E34" s="55" t="s">
        <v>48</v>
      </c>
      <c r="F34" s="169">
        <f>ROUND(SUM(BI77:BI81), 2)</f>
        <v>0</v>
      </c>
      <c r="G34" s="47"/>
      <c r="H34" s="47"/>
      <c r="I34" s="170">
        <v>0</v>
      </c>
      <c r="J34" s="169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56"/>
      <c r="J35" s="47"/>
      <c r="K35" s="51"/>
    </row>
    <row r="36" s="1" customFormat="1" ht="25.44" customHeight="1">
      <c r="B36" s="46"/>
      <c r="C36" s="171"/>
      <c r="D36" s="172" t="s">
        <v>49</v>
      </c>
      <c r="E36" s="98"/>
      <c r="F36" s="98"/>
      <c r="G36" s="173" t="s">
        <v>50</v>
      </c>
      <c r="H36" s="174" t="s">
        <v>51</v>
      </c>
      <c r="I36" s="175"/>
      <c r="J36" s="176">
        <f>SUM(J27:J34)</f>
        <v>0</v>
      </c>
      <c r="K36" s="177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78"/>
      <c r="J37" s="68"/>
      <c r="K37" s="69"/>
    </row>
    <row r="41" s="1" customFormat="1" ht="6.96" customHeight="1">
      <c r="B41" s="179"/>
      <c r="C41" s="180"/>
      <c r="D41" s="180"/>
      <c r="E41" s="180"/>
      <c r="F41" s="180"/>
      <c r="G41" s="180"/>
      <c r="H41" s="180"/>
      <c r="I41" s="181"/>
      <c r="J41" s="180"/>
      <c r="K41" s="182"/>
    </row>
    <row r="42" s="1" customFormat="1" ht="36.96" customHeight="1">
      <c r="B42" s="46"/>
      <c r="C42" s="30" t="s">
        <v>116</v>
      </c>
      <c r="D42" s="47"/>
      <c r="E42" s="47"/>
      <c r="F42" s="47"/>
      <c r="G42" s="47"/>
      <c r="H42" s="47"/>
      <c r="I42" s="156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56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56"/>
      <c r="J44" s="47"/>
      <c r="K44" s="51"/>
    </row>
    <row r="45" s="1" customFormat="1" ht="16.5" customHeight="1">
      <c r="B45" s="46"/>
      <c r="C45" s="47"/>
      <c r="D45" s="47"/>
      <c r="E45" s="155" t="str">
        <f>E7</f>
        <v>Opravy železničního svršku v dopravně Mikulášovice d.n.</v>
      </c>
      <c r="F45" s="40"/>
      <c r="G45" s="40"/>
      <c r="H45" s="40"/>
      <c r="I45" s="156"/>
      <c r="J45" s="47"/>
      <c r="K45" s="51"/>
    </row>
    <row r="46" s="1" customFormat="1" ht="14.4" customHeight="1">
      <c r="B46" s="46"/>
      <c r="C46" s="40" t="s">
        <v>112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7.25" customHeight="1">
      <c r="B47" s="46"/>
      <c r="C47" s="47"/>
      <c r="D47" s="47"/>
      <c r="E47" s="157" t="str">
        <f>E9</f>
        <v>03 - VRN</v>
      </c>
      <c r="F47" s="47"/>
      <c r="G47" s="47"/>
      <c r="H47" s="47"/>
      <c r="I47" s="156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56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>dopravna Mikulášovice d.n.</v>
      </c>
      <c r="G49" s="47"/>
      <c r="H49" s="47"/>
      <c r="I49" s="158" t="s">
        <v>25</v>
      </c>
      <c r="J49" s="159" t="str">
        <f>IF(J12="","",J12)</f>
        <v>25. 9. 2018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56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>SŽDC s.o., OŘ Ústí n.L., ST Ústí n.L.</v>
      </c>
      <c r="G51" s="47"/>
      <c r="H51" s="47"/>
      <c r="I51" s="158" t="s">
        <v>35</v>
      </c>
      <c r="J51" s="44" t="str">
        <f>E21</f>
        <v xml:space="preserve"> </v>
      </c>
      <c r="K51" s="51"/>
    </row>
    <row r="52" s="1" customFormat="1" ht="14.4" customHeight="1">
      <c r="B52" s="46"/>
      <c r="C52" s="40" t="s">
        <v>33</v>
      </c>
      <c r="D52" s="47"/>
      <c r="E52" s="47"/>
      <c r="F52" s="35" t="str">
        <f>IF(E18="","",E18)</f>
        <v/>
      </c>
      <c r="G52" s="47"/>
      <c r="H52" s="47"/>
      <c r="I52" s="156"/>
      <c r="J52" s="183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56"/>
      <c r="J53" s="47"/>
      <c r="K53" s="51"/>
    </row>
    <row r="54" s="1" customFormat="1" ht="29.28" customHeight="1">
      <c r="B54" s="46"/>
      <c r="C54" s="184" t="s">
        <v>117</v>
      </c>
      <c r="D54" s="171"/>
      <c r="E54" s="171"/>
      <c r="F54" s="171"/>
      <c r="G54" s="171"/>
      <c r="H54" s="171"/>
      <c r="I54" s="185"/>
      <c r="J54" s="186" t="s">
        <v>118</v>
      </c>
      <c r="K54" s="187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56"/>
      <c r="J55" s="47"/>
      <c r="K55" s="51"/>
    </row>
    <row r="56" s="1" customFormat="1" ht="29.28" customHeight="1">
      <c r="B56" s="46"/>
      <c r="C56" s="188" t="s">
        <v>119</v>
      </c>
      <c r="D56" s="47"/>
      <c r="E56" s="47"/>
      <c r="F56" s="47"/>
      <c r="G56" s="47"/>
      <c r="H56" s="47"/>
      <c r="I56" s="156"/>
      <c r="J56" s="167">
        <f>J77</f>
        <v>0</v>
      </c>
      <c r="K56" s="51"/>
      <c r="AU56" s="24" t="s">
        <v>120</v>
      </c>
    </row>
    <row r="57" s="8" customFormat="1" ht="24.96" customHeight="1">
      <c r="B57" s="189"/>
      <c r="C57" s="190"/>
      <c r="D57" s="191" t="s">
        <v>520</v>
      </c>
      <c r="E57" s="192"/>
      <c r="F57" s="192"/>
      <c r="G57" s="192"/>
      <c r="H57" s="192"/>
      <c r="I57" s="193"/>
      <c r="J57" s="194">
        <f>J78</f>
        <v>0</v>
      </c>
      <c r="K57" s="195"/>
    </row>
    <row r="58" s="1" customFormat="1" ht="21.84" customHeight="1">
      <c r="B58" s="46"/>
      <c r="C58" s="47"/>
      <c r="D58" s="47"/>
      <c r="E58" s="47"/>
      <c r="F58" s="47"/>
      <c r="G58" s="47"/>
      <c r="H58" s="47"/>
      <c r="I58" s="156"/>
      <c r="J58" s="47"/>
      <c r="K58" s="51"/>
    </row>
    <row r="59" s="1" customFormat="1" ht="6.96" customHeight="1">
      <c r="B59" s="67"/>
      <c r="C59" s="68"/>
      <c r="D59" s="68"/>
      <c r="E59" s="68"/>
      <c r="F59" s="68"/>
      <c r="G59" s="68"/>
      <c r="H59" s="68"/>
      <c r="I59" s="178"/>
      <c r="J59" s="68"/>
      <c r="K59" s="69"/>
    </row>
    <row r="63" s="1" customFormat="1" ht="6.96" customHeight="1">
      <c r="B63" s="70"/>
      <c r="C63" s="71"/>
      <c r="D63" s="71"/>
      <c r="E63" s="71"/>
      <c r="F63" s="71"/>
      <c r="G63" s="71"/>
      <c r="H63" s="71"/>
      <c r="I63" s="181"/>
      <c r="J63" s="71"/>
      <c r="K63" s="71"/>
      <c r="L63" s="72"/>
    </row>
    <row r="64" s="1" customFormat="1" ht="36.96" customHeight="1">
      <c r="B64" s="46"/>
      <c r="C64" s="73" t="s">
        <v>123</v>
      </c>
      <c r="D64" s="74"/>
      <c r="E64" s="74"/>
      <c r="F64" s="74"/>
      <c r="G64" s="74"/>
      <c r="H64" s="74"/>
      <c r="I64" s="203"/>
      <c r="J64" s="74"/>
      <c r="K64" s="74"/>
      <c r="L64" s="72"/>
    </row>
    <row r="65" s="1" customFormat="1" ht="6.96" customHeight="1">
      <c r="B65" s="46"/>
      <c r="C65" s="74"/>
      <c r="D65" s="74"/>
      <c r="E65" s="74"/>
      <c r="F65" s="74"/>
      <c r="G65" s="74"/>
      <c r="H65" s="74"/>
      <c r="I65" s="203"/>
      <c r="J65" s="74"/>
      <c r="K65" s="74"/>
      <c r="L65" s="72"/>
    </row>
    <row r="66" s="1" customFormat="1" ht="14.4" customHeight="1">
      <c r="B66" s="46"/>
      <c r="C66" s="76" t="s">
        <v>18</v>
      </c>
      <c r="D66" s="74"/>
      <c r="E66" s="74"/>
      <c r="F66" s="74"/>
      <c r="G66" s="74"/>
      <c r="H66" s="74"/>
      <c r="I66" s="203"/>
      <c r="J66" s="74"/>
      <c r="K66" s="74"/>
      <c r="L66" s="72"/>
    </row>
    <row r="67" s="1" customFormat="1" ht="16.5" customHeight="1">
      <c r="B67" s="46"/>
      <c r="C67" s="74"/>
      <c r="D67" s="74"/>
      <c r="E67" s="204" t="str">
        <f>E7</f>
        <v>Opravy železničního svršku v dopravně Mikulášovice d.n.</v>
      </c>
      <c r="F67" s="76"/>
      <c r="G67" s="76"/>
      <c r="H67" s="76"/>
      <c r="I67" s="203"/>
      <c r="J67" s="74"/>
      <c r="K67" s="74"/>
      <c r="L67" s="72"/>
    </row>
    <row r="68" s="1" customFormat="1" ht="14.4" customHeight="1">
      <c r="B68" s="46"/>
      <c r="C68" s="76" t="s">
        <v>112</v>
      </c>
      <c r="D68" s="74"/>
      <c r="E68" s="74"/>
      <c r="F68" s="74"/>
      <c r="G68" s="74"/>
      <c r="H68" s="74"/>
      <c r="I68" s="203"/>
      <c r="J68" s="74"/>
      <c r="K68" s="74"/>
      <c r="L68" s="72"/>
    </row>
    <row r="69" s="1" customFormat="1" ht="17.25" customHeight="1">
      <c r="B69" s="46"/>
      <c r="C69" s="74"/>
      <c r="D69" s="74"/>
      <c r="E69" s="82" t="str">
        <f>E9</f>
        <v>03 - VRN</v>
      </c>
      <c r="F69" s="74"/>
      <c r="G69" s="74"/>
      <c r="H69" s="74"/>
      <c r="I69" s="203"/>
      <c r="J69" s="74"/>
      <c r="K69" s="74"/>
      <c r="L69" s="72"/>
    </row>
    <row r="70" s="1" customFormat="1" ht="6.96" customHeight="1">
      <c r="B70" s="46"/>
      <c r="C70" s="74"/>
      <c r="D70" s="74"/>
      <c r="E70" s="74"/>
      <c r="F70" s="74"/>
      <c r="G70" s="74"/>
      <c r="H70" s="74"/>
      <c r="I70" s="203"/>
      <c r="J70" s="74"/>
      <c r="K70" s="74"/>
      <c r="L70" s="72"/>
    </row>
    <row r="71" s="1" customFormat="1" ht="18" customHeight="1">
      <c r="B71" s="46"/>
      <c r="C71" s="76" t="s">
        <v>23</v>
      </c>
      <c r="D71" s="74"/>
      <c r="E71" s="74"/>
      <c r="F71" s="207" t="str">
        <f>F12</f>
        <v>dopravna Mikulášovice d.n.</v>
      </c>
      <c r="G71" s="74"/>
      <c r="H71" s="74"/>
      <c r="I71" s="208" t="s">
        <v>25</v>
      </c>
      <c r="J71" s="85" t="str">
        <f>IF(J12="","",J12)</f>
        <v>25. 9. 2018</v>
      </c>
      <c r="K71" s="74"/>
      <c r="L71" s="72"/>
    </row>
    <row r="72" s="1" customFormat="1" ht="6.96" customHeight="1">
      <c r="B72" s="46"/>
      <c r="C72" s="74"/>
      <c r="D72" s="74"/>
      <c r="E72" s="74"/>
      <c r="F72" s="74"/>
      <c r="G72" s="74"/>
      <c r="H72" s="74"/>
      <c r="I72" s="203"/>
      <c r="J72" s="74"/>
      <c r="K72" s="74"/>
      <c r="L72" s="72"/>
    </row>
    <row r="73" s="1" customFormat="1">
      <c r="B73" s="46"/>
      <c r="C73" s="76" t="s">
        <v>27</v>
      </c>
      <c r="D73" s="74"/>
      <c r="E73" s="74"/>
      <c r="F73" s="207" t="str">
        <f>E15</f>
        <v>SŽDC s.o., OŘ Ústí n.L., ST Ústí n.L.</v>
      </c>
      <c r="G73" s="74"/>
      <c r="H73" s="74"/>
      <c r="I73" s="208" t="s">
        <v>35</v>
      </c>
      <c r="J73" s="207" t="str">
        <f>E21</f>
        <v xml:space="preserve"> </v>
      </c>
      <c r="K73" s="74"/>
      <c r="L73" s="72"/>
    </row>
    <row r="74" s="1" customFormat="1" ht="14.4" customHeight="1">
      <c r="B74" s="46"/>
      <c r="C74" s="76" t="s">
        <v>33</v>
      </c>
      <c r="D74" s="74"/>
      <c r="E74" s="74"/>
      <c r="F74" s="207" t="str">
        <f>IF(E18="","",E18)</f>
        <v/>
      </c>
      <c r="G74" s="74"/>
      <c r="H74" s="74"/>
      <c r="I74" s="203"/>
      <c r="J74" s="74"/>
      <c r="K74" s="74"/>
      <c r="L74" s="72"/>
    </row>
    <row r="75" s="1" customFormat="1" ht="10.32" customHeight="1">
      <c r="B75" s="46"/>
      <c r="C75" s="74"/>
      <c r="D75" s="74"/>
      <c r="E75" s="74"/>
      <c r="F75" s="74"/>
      <c r="G75" s="74"/>
      <c r="H75" s="74"/>
      <c r="I75" s="203"/>
      <c r="J75" s="74"/>
      <c r="K75" s="74"/>
      <c r="L75" s="72"/>
    </row>
    <row r="76" s="10" customFormat="1" ht="29.28" customHeight="1">
      <c r="B76" s="209"/>
      <c r="C76" s="210" t="s">
        <v>124</v>
      </c>
      <c r="D76" s="211" t="s">
        <v>58</v>
      </c>
      <c r="E76" s="211" t="s">
        <v>54</v>
      </c>
      <c r="F76" s="211" t="s">
        <v>125</v>
      </c>
      <c r="G76" s="211" t="s">
        <v>126</v>
      </c>
      <c r="H76" s="211" t="s">
        <v>127</v>
      </c>
      <c r="I76" s="212" t="s">
        <v>128</v>
      </c>
      <c r="J76" s="211" t="s">
        <v>118</v>
      </c>
      <c r="K76" s="213" t="s">
        <v>129</v>
      </c>
      <c r="L76" s="214"/>
      <c r="M76" s="102" t="s">
        <v>130</v>
      </c>
      <c r="N76" s="103" t="s">
        <v>43</v>
      </c>
      <c r="O76" s="103" t="s">
        <v>131</v>
      </c>
      <c r="P76" s="103" t="s">
        <v>132</v>
      </c>
      <c r="Q76" s="103" t="s">
        <v>133</v>
      </c>
      <c r="R76" s="103" t="s">
        <v>134</v>
      </c>
      <c r="S76" s="103" t="s">
        <v>135</v>
      </c>
      <c r="T76" s="104" t="s">
        <v>136</v>
      </c>
    </row>
    <row r="77" s="1" customFormat="1" ht="29.28" customHeight="1">
      <c r="B77" s="46"/>
      <c r="C77" s="108" t="s">
        <v>119</v>
      </c>
      <c r="D77" s="74"/>
      <c r="E77" s="74"/>
      <c r="F77" s="74"/>
      <c r="G77" s="74"/>
      <c r="H77" s="74"/>
      <c r="I77" s="203"/>
      <c r="J77" s="215">
        <f>BK77</f>
        <v>0</v>
      </c>
      <c r="K77" s="74"/>
      <c r="L77" s="72"/>
      <c r="M77" s="105"/>
      <c r="N77" s="106"/>
      <c r="O77" s="106"/>
      <c r="P77" s="216">
        <f>P78</f>
        <v>0</v>
      </c>
      <c r="Q77" s="106"/>
      <c r="R77" s="216">
        <f>R78</f>
        <v>0</v>
      </c>
      <c r="S77" s="106"/>
      <c r="T77" s="217">
        <f>T78</f>
        <v>0</v>
      </c>
      <c r="AT77" s="24" t="s">
        <v>72</v>
      </c>
      <c r="AU77" s="24" t="s">
        <v>120</v>
      </c>
      <c r="BK77" s="218">
        <f>BK78</f>
        <v>0</v>
      </c>
    </row>
    <row r="78" s="11" customFormat="1" ht="37.44" customHeight="1">
      <c r="B78" s="219"/>
      <c r="C78" s="220"/>
      <c r="D78" s="221" t="s">
        <v>72</v>
      </c>
      <c r="E78" s="222" t="s">
        <v>104</v>
      </c>
      <c r="F78" s="222" t="s">
        <v>521</v>
      </c>
      <c r="G78" s="220"/>
      <c r="H78" s="220"/>
      <c r="I78" s="223"/>
      <c r="J78" s="224">
        <f>BK78</f>
        <v>0</v>
      </c>
      <c r="K78" s="220"/>
      <c r="L78" s="225"/>
      <c r="M78" s="226"/>
      <c r="N78" s="227"/>
      <c r="O78" s="227"/>
      <c r="P78" s="228">
        <f>SUM(P79:P81)</f>
        <v>0</v>
      </c>
      <c r="Q78" s="227"/>
      <c r="R78" s="228">
        <f>SUM(R79:R81)</f>
        <v>0</v>
      </c>
      <c r="S78" s="227"/>
      <c r="T78" s="229">
        <f>SUM(T79:T81)</f>
        <v>0</v>
      </c>
      <c r="AR78" s="230" t="s">
        <v>140</v>
      </c>
      <c r="AT78" s="231" t="s">
        <v>72</v>
      </c>
      <c r="AU78" s="231" t="s">
        <v>73</v>
      </c>
      <c r="AY78" s="230" t="s">
        <v>139</v>
      </c>
      <c r="BK78" s="232">
        <f>SUM(BK79:BK81)</f>
        <v>0</v>
      </c>
    </row>
    <row r="79" s="1" customFormat="1" ht="16.5" customHeight="1">
      <c r="B79" s="46"/>
      <c r="C79" s="235" t="s">
        <v>80</v>
      </c>
      <c r="D79" s="235" t="s">
        <v>142</v>
      </c>
      <c r="E79" s="236" t="s">
        <v>522</v>
      </c>
      <c r="F79" s="237" t="s">
        <v>523</v>
      </c>
      <c r="G79" s="238" t="s">
        <v>524</v>
      </c>
      <c r="H79" s="239">
        <v>1</v>
      </c>
      <c r="I79" s="240"/>
      <c r="J79" s="241">
        <f>ROUND(I79*H79,2)</f>
        <v>0</v>
      </c>
      <c r="K79" s="237" t="s">
        <v>146</v>
      </c>
      <c r="L79" s="72"/>
      <c r="M79" s="242" t="s">
        <v>21</v>
      </c>
      <c r="N79" s="243" t="s">
        <v>44</v>
      </c>
      <c r="O79" s="47"/>
      <c r="P79" s="244">
        <f>O79*H79</f>
        <v>0</v>
      </c>
      <c r="Q79" s="244">
        <v>0</v>
      </c>
      <c r="R79" s="244">
        <f>Q79*H79</f>
        <v>0</v>
      </c>
      <c r="S79" s="244">
        <v>0</v>
      </c>
      <c r="T79" s="245">
        <f>S79*H79</f>
        <v>0</v>
      </c>
      <c r="AR79" s="24" t="s">
        <v>147</v>
      </c>
      <c r="AT79" s="24" t="s">
        <v>142</v>
      </c>
      <c r="AU79" s="24" t="s">
        <v>80</v>
      </c>
      <c r="AY79" s="24" t="s">
        <v>139</v>
      </c>
      <c r="BE79" s="246">
        <f>IF(N79="základní",J79,0)</f>
        <v>0</v>
      </c>
      <c r="BF79" s="246">
        <f>IF(N79="snížená",J79,0)</f>
        <v>0</v>
      </c>
      <c r="BG79" s="246">
        <f>IF(N79="zákl. přenesená",J79,0)</f>
        <v>0</v>
      </c>
      <c r="BH79" s="246">
        <f>IF(N79="sníž. přenesená",J79,0)</f>
        <v>0</v>
      </c>
      <c r="BI79" s="246">
        <f>IF(N79="nulová",J79,0)</f>
        <v>0</v>
      </c>
      <c r="BJ79" s="24" t="s">
        <v>80</v>
      </c>
      <c r="BK79" s="246">
        <f>ROUND(I79*H79,2)</f>
        <v>0</v>
      </c>
      <c r="BL79" s="24" t="s">
        <v>147</v>
      </c>
      <c r="BM79" s="24" t="s">
        <v>525</v>
      </c>
    </row>
    <row r="80" s="1" customFormat="1" ht="16.5" customHeight="1">
      <c r="B80" s="46"/>
      <c r="C80" s="235" t="s">
        <v>82</v>
      </c>
      <c r="D80" s="235" t="s">
        <v>142</v>
      </c>
      <c r="E80" s="236" t="s">
        <v>526</v>
      </c>
      <c r="F80" s="237" t="s">
        <v>527</v>
      </c>
      <c r="G80" s="238" t="s">
        <v>524</v>
      </c>
      <c r="H80" s="239">
        <v>1</v>
      </c>
      <c r="I80" s="240"/>
      <c r="J80" s="241">
        <f>ROUND(I80*H80,2)</f>
        <v>0</v>
      </c>
      <c r="K80" s="237" t="s">
        <v>146</v>
      </c>
      <c r="L80" s="72"/>
      <c r="M80" s="242" t="s">
        <v>21</v>
      </c>
      <c r="N80" s="243" t="s">
        <v>44</v>
      </c>
      <c r="O80" s="47"/>
      <c r="P80" s="244">
        <f>O80*H80</f>
        <v>0</v>
      </c>
      <c r="Q80" s="244">
        <v>0</v>
      </c>
      <c r="R80" s="244">
        <f>Q80*H80</f>
        <v>0</v>
      </c>
      <c r="S80" s="244">
        <v>0</v>
      </c>
      <c r="T80" s="245">
        <f>S80*H80</f>
        <v>0</v>
      </c>
      <c r="AR80" s="24" t="s">
        <v>147</v>
      </c>
      <c r="AT80" s="24" t="s">
        <v>142</v>
      </c>
      <c r="AU80" s="24" t="s">
        <v>80</v>
      </c>
      <c r="AY80" s="24" t="s">
        <v>139</v>
      </c>
      <c r="BE80" s="246">
        <f>IF(N80="základní",J80,0)</f>
        <v>0</v>
      </c>
      <c r="BF80" s="246">
        <f>IF(N80="snížená",J80,0)</f>
        <v>0</v>
      </c>
      <c r="BG80" s="246">
        <f>IF(N80="zákl. přenesená",J80,0)</f>
        <v>0</v>
      </c>
      <c r="BH80" s="246">
        <f>IF(N80="sníž. přenesená",J80,0)</f>
        <v>0</v>
      </c>
      <c r="BI80" s="246">
        <f>IF(N80="nulová",J80,0)</f>
        <v>0</v>
      </c>
      <c r="BJ80" s="24" t="s">
        <v>80</v>
      </c>
      <c r="BK80" s="246">
        <f>ROUND(I80*H80,2)</f>
        <v>0</v>
      </c>
      <c r="BL80" s="24" t="s">
        <v>147</v>
      </c>
      <c r="BM80" s="24" t="s">
        <v>528</v>
      </c>
    </row>
    <row r="81" s="1" customFormat="1" ht="16.5" customHeight="1">
      <c r="B81" s="46"/>
      <c r="C81" s="235" t="s">
        <v>159</v>
      </c>
      <c r="D81" s="235" t="s">
        <v>142</v>
      </c>
      <c r="E81" s="236" t="s">
        <v>529</v>
      </c>
      <c r="F81" s="237" t="s">
        <v>530</v>
      </c>
      <c r="G81" s="238" t="s">
        <v>524</v>
      </c>
      <c r="H81" s="239">
        <v>1</v>
      </c>
      <c r="I81" s="240"/>
      <c r="J81" s="241">
        <f>ROUND(I81*H81,2)</f>
        <v>0</v>
      </c>
      <c r="K81" s="237" t="s">
        <v>146</v>
      </c>
      <c r="L81" s="72"/>
      <c r="M81" s="242" t="s">
        <v>21</v>
      </c>
      <c r="N81" s="298" t="s">
        <v>44</v>
      </c>
      <c r="O81" s="299"/>
      <c r="P81" s="300">
        <f>O81*H81</f>
        <v>0</v>
      </c>
      <c r="Q81" s="300">
        <v>0</v>
      </c>
      <c r="R81" s="300">
        <f>Q81*H81</f>
        <v>0</v>
      </c>
      <c r="S81" s="300">
        <v>0</v>
      </c>
      <c r="T81" s="301">
        <f>S81*H81</f>
        <v>0</v>
      </c>
      <c r="AR81" s="24" t="s">
        <v>147</v>
      </c>
      <c r="AT81" s="24" t="s">
        <v>142</v>
      </c>
      <c r="AU81" s="24" t="s">
        <v>80</v>
      </c>
      <c r="AY81" s="24" t="s">
        <v>139</v>
      </c>
      <c r="BE81" s="246">
        <f>IF(N81="základní",J81,0)</f>
        <v>0</v>
      </c>
      <c r="BF81" s="246">
        <f>IF(N81="snížená",J81,0)</f>
        <v>0</v>
      </c>
      <c r="BG81" s="246">
        <f>IF(N81="zákl. přenesená",J81,0)</f>
        <v>0</v>
      </c>
      <c r="BH81" s="246">
        <f>IF(N81="sníž. přenesená",J81,0)</f>
        <v>0</v>
      </c>
      <c r="BI81" s="246">
        <f>IF(N81="nulová",J81,0)</f>
        <v>0</v>
      </c>
      <c r="BJ81" s="24" t="s">
        <v>80</v>
      </c>
      <c r="BK81" s="246">
        <f>ROUND(I81*H81,2)</f>
        <v>0</v>
      </c>
      <c r="BL81" s="24" t="s">
        <v>147</v>
      </c>
      <c r="BM81" s="24" t="s">
        <v>531</v>
      </c>
    </row>
    <row r="82" s="1" customFormat="1" ht="6.96" customHeight="1">
      <c r="B82" s="67"/>
      <c r="C82" s="68"/>
      <c r="D82" s="68"/>
      <c r="E82" s="68"/>
      <c r="F82" s="68"/>
      <c r="G82" s="68"/>
      <c r="H82" s="68"/>
      <c r="I82" s="178"/>
      <c r="J82" s="68"/>
      <c r="K82" s="68"/>
      <c r="L82" s="72"/>
    </row>
  </sheetData>
  <sheetProtection sheet="1" autoFilter="0" formatColumns="0" formatRows="0" objects="1" scenarios="1" spinCount="100000" saltValue="tfSgm5U2RV/1J/e+HFT6LOtMiTvShJudqevH6eE319n+SB5tlPvhtndPF92AVujelmI2OmMQdWUCmLJIc8qfow==" hashValue="AeiAtkid87ZA3uBKmj3aKV+HBijTGqe64i2vdfQut6Zklzyen6CQ2+lMZQtD+lKgR4BlqqrcqJmjLYRNhFaiNQ==" algorithmName="SHA-512" password="CC35"/>
  <autoFilter ref="C76:K81"/>
  <mergeCells count="10">
    <mergeCell ref="E7:H7"/>
    <mergeCell ref="E9:H9"/>
    <mergeCell ref="E24:H24"/>
    <mergeCell ref="E45:H45"/>
    <mergeCell ref="E47:H47"/>
    <mergeCell ref="J51:J52"/>
    <mergeCell ref="E67:H67"/>
    <mergeCell ref="E69:H69"/>
    <mergeCell ref="G1:H1"/>
    <mergeCell ref="L2:V2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sheetFormatPr defaultRowHeight="13.5"/>
  <cols>
    <col min="1" max="1" width="8.33" style="302" customWidth="1"/>
    <col min="2" max="2" width="1.664063" style="302" customWidth="1"/>
    <col min="3" max="4" width="5" style="302" customWidth="1"/>
    <col min="5" max="5" width="11.67" style="302" customWidth="1"/>
    <col min="6" max="6" width="9.17" style="302" customWidth="1"/>
    <col min="7" max="7" width="5" style="302" customWidth="1"/>
    <col min="8" max="8" width="77.83" style="302" customWidth="1"/>
    <col min="9" max="10" width="20" style="302" customWidth="1"/>
    <col min="11" max="11" width="1.664063" style="302" customWidth="1"/>
  </cols>
  <sheetData>
    <row r="1" ht="37.5" customHeight="1"/>
    <row r="2" ht="7.5" customHeight="1">
      <c r="B2" s="303"/>
      <c r="C2" s="304"/>
      <c r="D2" s="304"/>
      <c r="E2" s="304"/>
      <c r="F2" s="304"/>
      <c r="G2" s="304"/>
      <c r="H2" s="304"/>
      <c r="I2" s="304"/>
      <c r="J2" s="304"/>
      <c r="K2" s="305"/>
    </row>
    <row r="3" s="15" customFormat="1" ht="45" customHeight="1">
      <c r="B3" s="306"/>
      <c r="C3" s="307" t="s">
        <v>532</v>
      </c>
      <c r="D3" s="307"/>
      <c r="E3" s="307"/>
      <c r="F3" s="307"/>
      <c r="G3" s="307"/>
      <c r="H3" s="307"/>
      <c r="I3" s="307"/>
      <c r="J3" s="307"/>
      <c r="K3" s="308"/>
    </row>
    <row r="4" ht="25.5" customHeight="1">
      <c r="B4" s="309"/>
      <c r="C4" s="310" t="s">
        <v>533</v>
      </c>
      <c r="D4" s="310"/>
      <c r="E4" s="310"/>
      <c r="F4" s="310"/>
      <c r="G4" s="310"/>
      <c r="H4" s="310"/>
      <c r="I4" s="310"/>
      <c r="J4" s="310"/>
      <c r="K4" s="311"/>
    </row>
    <row r="5" ht="5.25" customHeight="1">
      <c r="B5" s="309"/>
      <c r="C5" s="312"/>
      <c r="D5" s="312"/>
      <c r="E5" s="312"/>
      <c r="F5" s="312"/>
      <c r="G5" s="312"/>
      <c r="H5" s="312"/>
      <c r="I5" s="312"/>
      <c r="J5" s="312"/>
      <c r="K5" s="311"/>
    </row>
    <row r="6" ht="15" customHeight="1">
      <c r="B6" s="309"/>
      <c r="C6" s="313" t="s">
        <v>534</v>
      </c>
      <c r="D6" s="313"/>
      <c r="E6" s="313"/>
      <c r="F6" s="313"/>
      <c r="G6" s="313"/>
      <c r="H6" s="313"/>
      <c r="I6" s="313"/>
      <c r="J6" s="313"/>
      <c r="K6" s="311"/>
    </row>
    <row r="7" ht="15" customHeight="1">
      <c r="B7" s="314"/>
      <c r="C7" s="313" t="s">
        <v>535</v>
      </c>
      <c r="D7" s="313"/>
      <c r="E7" s="313"/>
      <c r="F7" s="313"/>
      <c r="G7" s="313"/>
      <c r="H7" s="313"/>
      <c r="I7" s="313"/>
      <c r="J7" s="313"/>
      <c r="K7" s="311"/>
    </row>
    <row r="8" ht="12.75" customHeight="1">
      <c r="B8" s="314"/>
      <c r="C8" s="313"/>
      <c r="D8" s="313"/>
      <c r="E8" s="313"/>
      <c r="F8" s="313"/>
      <c r="G8" s="313"/>
      <c r="H8" s="313"/>
      <c r="I8" s="313"/>
      <c r="J8" s="313"/>
      <c r="K8" s="311"/>
    </row>
    <row r="9" ht="15" customHeight="1">
      <c r="B9" s="314"/>
      <c r="C9" s="313" t="s">
        <v>536</v>
      </c>
      <c r="D9" s="313"/>
      <c r="E9" s="313"/>
      <c r="F9" s="313"/>
      <c r="G9" s="313"/>
      <c r="H9" s="313"/>
      <c r="I9" s="313"/>
      <c r="J9" s="313"/>
      <c r="K9" s="311"/>
    </row>
    <row r="10" ht="15" customHeight="1">
      <c r="B10" s="314"/>
      <c r="C10" s="313"/>
      <c r="D10" s="313" t="s">
        <v>537</v>
      </c>
      <c r="E10" s="313"/>
      <c r="F10" s="313"/>
      <c r="G10" s="313"/>
      <c r="H10" s="313"/>
      <c r="I10" s="313"/>
      <c r="J10" s="313"/>
      <c r="K10" s="311"/>
    </row>
    <row r="11" ht="15" customHeight="1">
      <c r="B11" s="314"/>
      <c r="C11" s="315"/>
      <c r="D11" s="313" t="s">
        <v>538</v>
      </c>
      <c r="E11" s="313"/>
      <c r="F11" s="313"/>
      <c r="G11" s="313"/>
      <c r="H11" s="313"/>
      <c r="I11" s="313"/>
      <c r="J11" s="313"/>
      <c r="K11" s="311"/>
    </row>
    <row r="12" ht="12.75" customHeight="1">
      <c r="B12" s="314"/>
      <c r="C12" s="315"/>
      <c r="D12" s="315"/>
      <c r="E12" s="315"/>
      <c r="F12" s="315"/>
      <c r="G12" s="315"/>
      <c r="H12" s="315"/>
      <c r="I12" s="315"/>
      <c r="J12" s="315"/>
      <c r="K12" s="311"/>
    </row>
    <row r="13" ht="15" customHeight="1">
      <c r="B13" s="314"/>
      <c r="C13" s="315"/>
      <c r="D13" s="313" t="s">
        <v>539</v>
      </c>
      <c r="E13" s="313"/>
      <c r="F13" s="313"/>
      <c r="G13" s="313"/>
      <c r="H13" s="313"/>
      <c r="I13" s="313"/>
      <c r="J13" s="313"/>
      <c r="K13" s="311"/>
    </row>
    <row r="14" ht="15" customHeight="1">
      <c r="B14" s="314"/>
      <c r="C14" s="315"/>
      <c r="D14" s="313" t="s">
        <v>540</v>
      </c>
      <c r="E14" s="313"/>
      <c r="F14" s="313"/>
      <c r="G14" s="313"/>
      <c r="H14" s="313"/>
      <c r="I14" s="313"/>
      <c r="J14" s="313"/>
      <c r="K14" s="311"/>
    </row>
    <row r="15" ht="15" customHeight="1">
      <c r="B15" s="314"/>
      <c r="C15" s="315"/>
      <c r="D15" s="313" t="s">
        <v>541</v>
      </c>
      <c r="E15" s="313"/>
      <c r="F15" s="313"/>
      <c r="G15" s="313"/>
      <c r="H15" s="313"/>
      <c r="I15" s="313"/>
      <c r="J15" s="313"/>
      <c r="K15" s="311"/>
    </row>
    <row r="16" ht="15" customHeight="1">
      <c r="B16" s="314"/>
      <c r="C16" s="315"/>
      <c r="D16" s="315"/>
      <c r="E16" s="316" t="s">
        <v>79</v>
      </c>
      <c r="F16" s="313" t="s">
        <v>542</v>
      </c>
      <c r="G16" s="313"/>
      <c r="H16" s="313"/>
      <c r="I16" s="313"/>
      <c r="J16" s="313"/>
      <c r="K16" s="311"/>
    </row>
    <row r="17" ht="15" customHeight="1">
      <c r="B17" s="314"/>
      <c r="C17" s="315"/>
      <c r="D17" s="315"/>
      <c r="E17" s="316" t="s">
        <v>543</v>
      </c>
      <c r="F17" s="313" t="s">
        <v>544</v>
      </c>
      <c r="G17" s="313"/>
      <c r="H17" s="313"/>
      <c r="I17" s="313"/>
      <c r="J17" s="313"/>
      <c r="K17" s="311"/>
    </row>
    <row r="18" ht="15" customHeight="1">
      <c r="B18" s="314"/>
      <c r="C18" s="315"/>
      <c r="D18" s="315"/>
      <c r="E18" s="316" t="s">
        <v>545</v>
      </c>
      <c r="F18" s="313" t="s">
        <v>546</v>
      </c>
      <c r="G18" s="313"/>
      <c r="H18" s="313"/>
      <c r="I18" s="313"/>
      <c r="J18" s="313"/>
      <c r="K18" s="311"/>
    </row>
    <row r="19" ht="15" customHeight="1">
      <c r="B19" s="314"/>
      <c r="C19" s="315"/>
      <c r="D19" s="315"/>
      <c r="E19" s="316" t="s">
        <v>547</v>
      </c>
      <c r="F19" s="313" t="s">
        <v>548</v>
      </c>
      <c r="G19" s="313"/>
      <c r="H19" s="313"/>
      <c r="I19" s="313"/>
      <c r="J19" s="313"/>
      <c r="K19" s="311"/>
    </row>
    <row r="20" ht="15" customHeight="1">
      <c r="B20" s="314"/>
      <c r="C20" s="315"/>
      <c r="D20" s="315"/>
      <c r="E20" s="316" t="s">
        <v>549</v>
      </c>
      <c r="F20" s="313" t="s">
        <v>550</v>
      </c>
      <c r="G20" s="313"/>
      <c r="H20" s="313"/>
      <c r="I20" s="313"/>
      <c r="J20" s="313"/>
      <c r="K20" s="311"/>
    </row>
    <row r="21" ht="15" customHeight="1">
      <c r="B21" s="314"/>
      <c r="C21" s="315"/>
      <c r="D21" s="315"/>
      <c r="E21" s="316" t="s">
        <v>86</v>
      </c>
      <c r="F21" s="313" t="s">
        <v>551</v>
      </c>
      <c r="G21" s="313"/>
      <c r="H21" s="313"/>
      <c r="I21" s="313"/>
      <c r="J21" s="313"/>
      <c r="K21" s="311"/>
    </row>
    <row r="22" ht="12.75" customHeight="1">
      <c r="B22" s="314"/>
      <c r="C22" s="315"/>
      <c r="D22" s="315"/>
      <c r="E22" s="315"/>
      <c r="F22" s="315"/>
      <c r="G22" s="315"/>
      <c r="H22" s="315"/>
      <c r="I22" s="315"/>
      <c r="J22" s="315"/>
      <c r="K22" s="311"/>
    </row>
    <row r="23" ht="15" customHeight="1">
      <c r="B23" s="314"/>
      <c r="C23" s="313" t="s">
        <v>552</v>
      </c>
      <c r="D23" s="313"/>
      <c r="E23" s="313"/>
      <c r="F23" s="313"/>
      <c r="G23" s="313"/>
      <c r="H23" s="313"/>
      <c r="I23" s="313"/>
      <c r="J23" s="313"/>
      <c r="K23" s="311"/>
    </row>
    <row r="24" ht="15" customHeight="1">
      <c r="B24" s="314"/>
      <c r="C24" s="313" t="s">
        <v>553</v>
      </c>
      <c r="D24" s="313"/>
      <c r="E24" s="313"/>
      <c r="F24" s="313"/>
      <c r="G24" s="313"/>
      <c r="H24" s="313"/>
      <c r="I24" s="313"/>
      <c r="J24" s="313"/>
      <c r="K24" s="311"/>
    </row>
    <row r="25" ht="15" customHeight="1">
      <c r="B25" s="314"/>
      <c r="C25" s="313"/>
      <c r="D25" s="313" t="s">
        <v>554</v>
      </c>
      <c r="E25" s="313"/>
      <c r="F25" s="313"/>
      <c r="G25" s="313"/>
      <c r="H25" s="313"/>
      <c r="I25" s="313"/>
      <c r="J25" s="313"/>
      <c r="K25" s="311"/>
    </row>
    <row r="26" ht="15" customHeight="1">
      <c r="B26" s="314"/>
      <c r="C26" s="315"/>
      <c r="D26" s="313" t="s">
        <v>555</v>
      </c>
      <c r="E26" s="313"/>
      <c r="F26" s="313"/>
      <c r="G26" s="313"/>
      <c r="H26" s="313"/>
      <c r="I26" s="313"/>
      <c r="J26" s="313"/>
      <c r="K26" s="311"/>
    </row>
    <row r="27" ht="12.75" customHeight="1">
      <c r="B27" s="314"/>
      <c r="C27" s="315"/>
      <c r="D27" s="315"/>
      <c r="E27" s="315"/>
      <c r="F27" s="315"/>
      <c r="G27" s="315"/>
      <c r="H27" s="315"/>
      <c r="I27" s="315"/>
      <c r="J27" s="315"/>
      <c r="K27" s="311"/>
    </row>
    <row r="28" ht="15" customHeight="1">
      <c r="B28" s="314"/>
      <c r="C28" s="315"/>
      <c r="D28" s="313" t="s">
        <v>556</v>
      </c>
      <c r="E28" s="313"/>
      <c r="F28" s="313"/>
      <c r="G28" s="313"/>
      <c r="H28" s="313"/>
      <c r="I28" s="313"/>
      <c r="J28" s="313"/>
      <c r="K28" s="311"/>
    </row>
    <row r="29" ht="15" customHeight="1">
      <c r="B29" s="314"/>
      <c r="C29" s="315"/>
      <c r="D29" s="313" t="s">
        <v>557</v>
      </c>
      <c r="E29" s="313"/>
      <c r="F29" s="313"/>
      <c r="G29" s="313"/>
      <c r="H29" s="313"/>
      <c r="I29" s="313"/>
      <c r="J29" s="313"/>
      <c r="K29" s="311"/>
    </row>
    <row r="30" ht="12.75" customHeight="1">
      <c r="B30" s="314"/>
      <c r="C30" s="315"/>
      <c r="D30" s="315"/>
      <c r="E30" s="315"/>
      <c r="F30" s="315"/>
      <c r="G30" s="315"/>
      <c r="H30" s="315"/>
      <c r="I30" s="315"/>
      <c r="J30" s="315"/>
      <c r="K30" s="311"/>
    </row>
    <row r="31" ht="15" customHeight="1">
      <c r="B31" s="314"/>
      <c r="C31" s="315"/>
      <c r="D31" s="313" t="s">
        <v>558</v>
      </c>
      <c r="E31" s="313"/>
      <c r="F31" s="313"/>
      <c r="G31" s="313"/>
      <c r="H31" s="313"/>
      <c r="I31" s="313"/>
      <c r="J31" s="313"/>
      <c r="K31" s="311"/>
    </row>
    <row r="32" ht="15" customHeight="1">
      <c r="B32" s="314"/>
      <c r="C32" s="315"/>
      <c r="D32" s="313" t="s">
        <v>559</v>
      </c>
      <c r="E32" s="313"/>
      <c r="F32" s="313"/>
      <c r="G32" s="313"/>
      <c r="H32" s="313"/>
      <c r="I32" s="313"/>
      <c r="J32" s="313"/>
      <c r="K32" s="311"/>
    </row>
    <row r="33" ht="15" customHeight="1">
      <c r="B33" s="314"/>
      <c r="C33" s="315"/>
      <c r="D33" s="313" t="s">
        <v>560</v>
      </c>
      <c r="E33" s="313"/>
      <c r="F33" s="313"/>
      <c r="G33" s="313"/>
      <c r="H33" s="313"/>
      <c r="I33" s="313"/>
      <c r="J33" s="313"/>
      <c r="K33" s="311"/>
    </row>
    <row r="34" ht="15" customHeight="1">
      <c r="B34" s="314"/>
      <c r="C34" s="315"/>
      <c r="D34" s="313"/>
      <c r="E34" s="317" t="s">
        <v>124</v>
      </c>
      <c r="F34" s="313"/>
      <c r="G34" s="313" t="s">
        <v>561</v>
      </c>
      <c r="H34" s="313"/>
      <c r="I34" s="313"/>
      <c r="J34" s="313"/>
      <c r="K34" s="311"/>
    </row>
    <row r="35" ht="30.75" customHeight="1">
      <c r="B35" s="314"/>
      <c r="C35" s="315"/>
      <c r="D35" s="313"/>
      <c r="E35" s="317" t="s">
        <v>562</v>
      </c>
      <c r="F35" s="313"/>
      <c r="G35" s="313" t="s">
        <v>563</v>
      </c>
      <c r="H35" s="313"/>
      <c r="I35" s="313"/>
      <c r="J35" s="313"/>
      <c r="K35" s="311"/>
    </row>
    <row r="36" ht="15" customHeight="1">
      <c r="B36" s="314"/>
      <c r="C36" s="315"/>
      <c r="D36" s="313"/>
      <c r="E36" s="317" t="s">
        <v>54</v>
      </c>
      <c r="F36" s="313"/>
      <c r="G36" s="313" t="s">
        <v>564</v>
      </c>
      <c r="H36" s="313"/>
      <c r="I36" s="313"/>
      <c r="J36" s="313"/>
      <c r="K36" s="311"/>
    </row>
    <row r="37" ht="15" customHeight="1">
      <c r="B37" s="314"/>
      <c r="C37" s="315"/>
      <c r="D37" s="313"/>
      <c r="E37" s="317" t="s">
        <v>125</v>
      </c>
      <c r="F37" s="313"/>
      <c r="G37" s="313" t="s">
        <v>565</v>
      </c>
      <c r="H37" s="313"/>
      <c r="I37" s="313"/>
      <c r="J37" s="313"/>
      <c r="K37" s="311"/>
    </row>
    <row r="38" ht="15" customHeight="1">
      <c r="B38" s="314"/>
      <c r="C38" s="315"/>
      <c r="D38" s="313"/>
      <c r="E38" s="317" t="s">
        <v>126</v>
      </c>
      <c r="F38" s="313"/>
      <c r="G38" s="313" t="s">
        <v>566</v>
      </c>
      <c r="H38" s="313"/>
      <c r="I38" s="313"/>
      <c r="J38" s="313"/>
      <c r="K38" s="311"/>
    </row>
    <row r="39" ht="15" customHeight="1">
      <c r="B39" s="314"/>
      <c r="C39" s="315"/>
      <c r="D39" s="313"/>
      <c r="E39" s="317" t="s">
        <v>127</v>
      </c>
      <c r="F39" s="313"/>
      <c r="G39" s="313" t="s">
        <v>567</v>
      </c>
      <c r="H39" s="313"/>
      <c r="I39" s="313"/>
      <c r="J39" s="313"/>
      <c r="K39" s="311"/>
    </row>
    <row r="40" ht="15" customHeight="1">
      <c r="B40" s="314"/>
      <c r="C40" s="315"/>
      <c r="D40" s="313"/>
      <c r="E40" s="317" t="s">
        <v>568</v>
      </c>
      <c r="F40" s="313"/>
      <c r="G40" s="313" t="s">
        <v>569</v>
      </c>
      <c r="H40" s="313"/>
      <c r="I40" s="313"/>
      <c r="J40" s="313"/>
      <c r="K40" s="311"/>
    </row>
    <row r="41" ht="15" customHeight="1">
      <c r="B41" s="314"/>
      <c r="C41" s="315"/>
      <c r="D41" s="313"/>
      <c r="E41" s="317"/>
      <c r="F41" s="313"/>
      <c r="G41" s="313" t="s">
        <v>570</v>
      </c>
      <c r="H41" s="313"/>
      <c r="I41" s="313"/>
      <c r="J41" s="313"/>
      <c r="K41" s="311"/>
    </row>
    <row r="42" ht="15" customHeight="1">
      <c r="B42" s="314"/>
      <c r="C42" s="315"/>
      <c r="D42" s="313"/>
      <c r="E42" s="317" t="s">
        <v>571</v>
      </c>
      <c r="F42" s="313"/>
      <c r="G42" s="313" t="s">
        <v>572</v>
      </c>
      <c r="H42" s="313"/>
      <c r="I42" s="313"/>
      <c r="J42" s="313"/>
      <c r="K42" s="311"/>
    </row>
    <row r="43" ht="15" customHeight="1">
      <c r="B43" s="314"/>
      <c r="C43" s="315"/>
      <c r="D43" s="313"/>
      <c r="E43" s="317" t="s">
        <v>129</v>
      </c>
      <c r="F43" s="313"/>
      <c r="G43" s="313" t="s">
        <v>573</v>
      </c>
      <c r="H43" s="313"/>
      <c r="I43" s="313"/>
      <c r="J43" s="313"/>
      <c r="K43" s="311"/>
    </row>
    <row r="44" ht="12.75" customHeight="1">
      <c r="B44" s="314"/>
      <c r="C44" s="315"/>
      <c r="D44" s="313"/>
      <c r="E44" s="313"/>
      <c r="F44" s="313"/>
      <c r="G44" s="313"/>
      <c r="H44" s="313"/>
      <c r="I44" s="313"/>
      <c r="J44" s="313"/>
      <c r="K44" s="311"/>
    </row>
    <row r="45" ht="15" customHeight="1">
      <c r="B45" s="314"/>
      <c r="C45" s="315"/>
      <c r="D45" s="313" t="s">
        <v>574</v>
      </c>
      <c r="E45" s="313"/>
      <c r="F45" s="313"/>
      <c r="G45" s="313"/>
      <c r="H45" s="313"/>
      <c r="I45" s="313"/>
      <c r="J45" s="313"/>
      <c r="K45" s="311"/>
    </row>
    <row r="46" ht="15" customHeight="1">
      <c r="B46" s="314"/>
      <c r="C46" s="315"/>
      <c r="D46" s="315"/>
      <c r="E46" s="313" t="s">
        <v>575</v>
      </c>
      <c r="F46" s="313"/>
      <c r="G46" s="313"/>
      <c r="H46" s="313"/>
      <c r="I46" s="313"/>
      <c r="J46" s="313"/>
      <c r="K46" s="311"/>
    </row>
    <row r="47" ht="15" customHeight="1">
      <c r="B47" s="314"/>
      <c r="C47" s="315"/>
      <c r="D47" s="315"/>
      <c r="E47" s="313" t="s">
        <v>576</v>
      </c>
      <c r="F47" s="313"/>
      <c r="G47" s="313"/>
      <c r="H47" s="313"/>
      <c r="I47" s="313"/>
      <c r="J47" s="313"/>
      <c r="K47" s="311"/>
    </row>
    <row r="48" ht="15" customHeight="1">
      <c r="B48" s="314"/>
      <c r="C48" s="315"/>
      <c r="D48" s="315"/>
      <c r="E48" s="313" t="s">
        <v>577</v>
      </c>
      <c r="F48" s="313"/>
      <c r="G48" s="313"/>
      <c r="H48" s="313"/>
      <c r="I48" s="313"/>
      <c r="J48" s="313"/>
      <c r="K48" s="311"/>
    </row>
    <row r="49" ht="15" customHeight="1">
      <c r="B49" s="314"/>
      <c r="C49" s="315"/>
      <c r="D49" s="313" t="s">
        <v>578</v>
      </c>
      <c r="E49" s="313"/>
      <c r="F49" s="313"/>
      <c r="G49" s="313"/>
      <c r="H49" s="313"/>
      <c r="I49" s="313"/>
      <c r="J49" s="313"/>
      <c r="K49" s="311"/>
    </row>
    <row r="50" ht="25.5" customHeight="1">
      <c r="B50" s="309"/>
      <c r="C50" s="310" t="s">
        <v>579</v>
      </c>
      <c r="D50" s="310"/>
      <c r="E50" s="310"/>
      <c r="F50" s="310"/>
      <c r="G50" s="310"/>
      <c r="H50" s="310"/>
      <c r="I50" s="310"/>
      <c r="J50" s="310"/>
      <c r="K50" s="311"/>
    </row>
    <row r="51" ht="5.25" customHeight="1">
      <c r="B51" s="309"/>
      <c r="C51" s="312"/>
      <c r="D51" s="312"/>
      <c r="E51" s="312"/>
      <c r="F51" s="312"/>
      <c r="G51" s="312"/>
      <c r="H51" s="312"/>
      <c r="I51" s="312"/>
      <c r="J51" s="312"/>
      <c r="K51" s="311"/>
    </row>
    <row r="52" ht="15" customHeight="1">
      <c r="B52" s="309"/>
      <c r="C52" s="313" t="s">
        <v>580</v>
      </c>
      <c r="D52" s="313"/>
      <c r="E52" s="313"/>
      <c r="F52" s="313"/>
      <c r="G52" s="313"/>
      <c r="H52" s="313"/>
      <c r="I52" s="313"/>
      <c r="J52" s="313"/>
      <c r="K52" s="311"/>
    </row>
    <row r="53" ht="15" customHeight="1">
      <c r="B53" s="309"/>
      <c r="C53" s="313" t="s">
        <v>581</v>
      </c>
      <c r="D53" s="313"/>
      <c r="E53" s="313"/>
      <c r="F53" s="313"/>
      <c r="G53" s="313"/>
      <c r="H53" s="313"/>
      <c r="I53" s="313"/>
      <c r="J53" s="313"/>
      <c r="K53" s="311"/>
    </row>
    <row r="54" ht="12.75" customHeight="1">
      <c r="B54" s="309"/>
      <c r="C54" s="313"/>
      <c r="D54" s="313"/>
      <c r="E54" s="313"/>
      <c r="F54" s="313"/>
      <c r="G54" s="313"/>
      <c r="H54" s="313"/>
      <c r="I54" s="313"/>
      <c r="J54" s="313"/>
      <c r="K54" s="311"/>
    </row>
    <row r="55" ht="15" customHeight="1">
      <c r="B55" s="309"/>
      <c r="C55" s="313" t="s">
        <v>582</v>
      </c>
      <c r="D55" s="313"/>
      <c r="E55" s="313"/>
      <c r="F55" s="313"/>
      <c r="G55" s="313"/>
      <c r="H55" s="313"/>
      <c r="I55" s="313"/>
      <c r="J55" s="313"/>
      <c r="K55" s="311"/>
    </row>
    <row r="56" ht="15" customHeight="1">
      <c r="B56" s="309"/>
      <c r="C56" s="315"/>
      <c r="D56" s="313" t="s">
        <v>583</v>
      </c>
      <c r="E56" s="313"/>
      <c r="F56" s="313"/>
      <c r="G56" s="313"/>
      <c r="H56" s="313"/>
      <c r="I56" s="313"/>
      <c r="J56" s="313"/>
      <c r="K56" s="311"/>
    </row>
    <row r="57" ht="15" customHeight="1">
      <c r="B57" s="309"/>
      <c r="C57" s="315"/>
      <c r="D57" s="313" t="s">
        <v>584</v>
      </c>
      <c r="E57" s="313"/>
      <c r="F57" s="313"/>
      <c r="G57" s="313"/>
      <c r="H57" s="313"/>
      <c r="I57" s="313"/>
      <c r="J57" s="313"/>
      <c r="K57" s="311"/>
    </row>
    <row r="58" ht="15" customHeight="1">
      <c r="B58" s="309"/>
      <c r="C58" s="315"/>
      <c r="D58" s="313" t="s">
        <v>585</v>
      </c>
      <c r="E58" s="313"/>
      <c r="F58" s="313"/>
      <c r="G58" s="313"/>
      <c r="H58" s="313"/>
      <c r="I58" s="313"/>
      <c r="J58" s="313"/>
      <c r="K58" s="311"/>
    </row>
    <row r="59" ht="15" customHeight="1">
      <c r="B59" s="309"/>
      <c r="C59" s="315"/>
      <c r="D59" s="313" t="s">
        <v>586</v>
      </c>
      <c r="E59" s="313"/>
      <c r="F59" s="313"/>
      <c r="G59" s="313"/>
      <c r="H59" s="313"/>
      <c r="I59" s="313"/>
      <c r="J59" s="313"/>
      <c r="K59" s="311"/>
    </row>
    <row r="60" ht="15" customHeight="1">
      <c r="B60" s="309"/>
      <c r="C60" s="315"/>
      <c r="D60" s="318" t="s">
        <v>587</v>
      </c>
      <c r="E60" s="318"/>
      <c r="F60" s="318"/>
      <c r="G60" s="318"/>
      <c r="H60" s="318"/>
      <c r="I60" s="318"/>
      <c r="J60" s="318"/>
      <c r="K60" s="311"/>
    </row>
    <row r="61" ht="15" customHeight="1">
      <c r="B61" s="309"/>
      <c r="C61" s="315"/>
      <c r="D61" s="313" t="s">
        <v>588</v>
      </c>
      <c r="E61" s="313"/>
      <c r="F61" s="313"/>
      <c r="G61" s="313"/>
      <c r="H61" s="313"/>
      <c r="I61" s="313"/>
      <c r="J61" s="313"/>
      <c r="K61" s="311"/>
    </row>
    <row r="62" ht="12.75" customHeight="1">
      <c r="B62" s="309"/>
      <c r="C62" s="315"/>
      <c r="D62" s="315"/>
      <c r="E62" s="319"/>
      <c r="F62" s="315"/>
      <c r="G62" s="315"/>
      <c r="H62" s="315"/>
      <c r="I62" s="315"/>
      <c r="J62" s="315"/>
      <c r="K62" s="311"/>
    </row>
    <row r="63" ht="15" customHeight="1">
      <c r="B63" s="309"/>
      <c r="C63" s="315"/>
      <c r="D63" s="313" t="s">
        <v>589</v>
      </c>
      <c r="E63" s="313"/>
      <c r="F63" s="313"/>
      <c r="G63" s="313"/>
      <c r="H63" s="313"/>
      <c r="I63" s="313"/>
      <c r="J63" s="313"/>
      <c r="K63" s="311"/>
    </row>
    <row r="64" ht="15" customHeight="1">
      <c r="B64" s="309"/>
      <c r="C64" s="315"/>
      <c r="D64" s="318" t="s">
        <v>590</v>
      </c>
      <c r="E64" s="318"/>
      <c r="F64" s="318"/>
      <c r="G64" s="318"/>
      <c r="H64" s="318"/>
      <c r="I64" s="318"/>
      <c r="J64" s="318"/>
      <c r="K64" s="311"/>
    </row>
    <row r="65" ht="15" customHeight="1">
      <c r="B65" s="309"/>
      <c r="C65" s="315"/>
      <c r="D65" s="313" t="s">
        <v>591</v>
      </c>
      <c r="E65" s="313"/>
      <c r="F65" s="313"/>
      <c r="G65" s="313"/>
      <c r="H65" s="313"/>
      <c r="I65" s="313"/>
      <c r="J65" s="313"/>
      <c r="K65" s="311"/>
    </row>
    <row r="66" ht="15" customHeight="1">
      <c r="B66" s="309"/>
      <c r="C66" s="315"/>
      <c r="D66" s="313" t="s">
        <v>592</v>
      </c>
      <c r="E66" s="313"/>
      <c r="F66" s="313"/>
      <c r="G66" s="313"/>
      <c r="H66" s="313"/>
      <c r="I66" s="313"/>
      <c r="J66" s="313"/>
      <c r="K66" s="311"/>
    </row>
    <row r="67" ht="15" customHeight="1">
      <c r="B67" s="309"/>
      <c r="C67" s="315"/>
      <c r="D67" s="313" t="s">
        <v>593</v>
      </c>
      <c r="E67" s="313"/>
      <c r="F67" s="313"/>
      <c r="G67" s="313"/>
      <c r="H67" s="313"/>
      <c r="I67" s="313"/>
      <c r="J67" s="313"/>
      <c r="K67" s="311"/>
    </row>
    <row r="68" ht="15" customHeight="1">
      <c r="B68" s="309"/>
      <c r="C68" s="315"/>
      <c r="D68" s="313" t="s">
        <v>594</v>
      </c>
      <c r="E68" s="313"/>
      <c r="F68" s="313"/>
      <c r="G68" s="313"/>
      <c r="H68" s="313"/>
      <c r="I68" s="313"/>
      <c r="J68" s="313"/>
      <c r="K68" s="311"/>
    </row>
    <row r="69" ht="12.75" customHeight="1">
      <c r="B69" s="320"/>
      <c r="C69" s="321"/>
      <c r="D69" s="321"/>
      <c r="E69" s="321"/>
      <c r="F69" s="321"/>
      <c r="G69" s="321"/>
      <c r="H69" s="321"/>
      <c r="I69" s="321"/>
      <c r="J69" s="321"/>
      <c r="K69" s="322"/>
    </row>
    <row r="70" ht="18.75" customHeight="1">
      <c r="B70" s="323"/>
      <c r="C70" s="323"/>
      <c r="D70" s="323"/>
      <c r="E70" s="323"/>
      <c r="F70" s="323"/>
      <c r="G70" s="323"/>
      <c r="H70" s="323"/>
      <c r="I70" s="323"/>
      <c r="J70" s="323"/>
      <c r="K70" s="324"/>
    </row>
    <row r="71" ht="18.75" customHeight="1">
      <c r="B71" s="324"/>
      <c r="C71" s="324"/>
      <c r="D71" s="324"/>
      <c r="E71" s="324"/>
      <c r="F71" s="324"/>
      <c r="G71" s="324"/>
      <c r="H71" s="324"/>
      <c r="I71" s="324"/>
      <c r="J71" s="324"/>
      <c r="K71" s="324"/>
    </row>
    <row r="72" ht="7.5" customHeight="1">
      <c r="B72" s="325"/>
      <c r="C72" s="326"/>
      <c r="D72" s="326"/>
      <c r="E72" s="326"/>
      <c r="F72" s="326"/>
      <c r="G72" s="326"/>
      <c r="H72" s="326"/>
      <c r="I72" s="326"/>
      <c r="J72" s="326"/>
      <c r="K72" s="327"/>
    </row>
    <row r="73" ht="45" customHeight="1">
      <c r="B73" s="328"/>
      <c r="C73" s="329" t="s">
        <v>595</v>
      </c>
      <c r="D73" s="329"/>
      <c r="E73" s="329"/>
      <c r="F73" s="329"/>
      <c r="G73" s="329"/>
      <c r="H73" s="329"/>
      <c r="I73" s="329"/>
      <c r="J73" s="329"/>
      <c r="K73" s="330"/>
    </row>
    <row r="74" ht="17.25" customHeight="1">
      <c r="B74" s="328"/>
      <c r="C74" s="331" t="s">
        <v>596</v>
      </c>
      <c r="D74" s="331"/>
      <c r="E74" s="331"/>
      <c r="F74" s="331" t="s">
        <v>597</v>
      </c>
      <c r="G74" s="332"/>
      <c r="H74" s="331" t="s">
        <v>125</v>
      </c>
      <c r="I74" s="331" t="s">
        <v>58</v>
      </c>
      <c r="J74" s="331" t="s">
        <v>598</v>
      </c>
      <c r="K74" s="330"/>
    </row>
    <row r="75" ht="17.25" customHeight="1">
      <c r="B75" s="328"/>
      <c r="C75" s="333" t="s">
        <v>599</v>
      </c>
      <c r="D75" s="333"/>
      <c r="E75" s="333"/>
      <c r="F75" s="334" t="s">
        <v>600</v>
      </c>
      <c r="G75" s="335"/>
      <c r="H75" s="333"/>
      <c r="I75" s="333"/>
      <c r="J75" s="333" t="s">
        <v>601</v>
      </c>
      <c r="K75" s="330"/>
    </row>
    <row r="76" ht="5.25" customHeight="1">
      <c r="B76" s="328"/>
      <c r="C76" s="336"/>
      <c r="D76" s="336"/>
      <c r="E76" s="336"/>
      <c r="F76" s="336"/>
      <c r="G76" s="337"/>
      <c r="H76" s="336"/>
      <c r="I76" s="336"/>
      <c r="J76" s="336"/>
      <c r="K76" s="330"/>
    </row>
    <row r="77" ht="15" customHeight="1">
      <c r="B77" s="328"/>
      <c r="C77" s="317" t="s">
        <v>54</v>
      </c>
      <c r="D77" s="336"/>
      <c r="E77" s="336"/>
      <c r="F77" s="338" t="s">
        <v>602</v>
      </c>
      <c r="G77" s="337"/>
      <c r="H77" s="317" t="s">
        <v>603</v>
      </c>
      <c r="I77" s="317" t="s">
        <v>604</v>
      </c>
      <c r="J77" s="317">
        <v>20</v>
      </c>
      <c r="K77" s="330"/>
    </row>
    <row r="78" ht="15" customHeight="1">
      <c r="B78" s="328"/>
      <c r="C78" s="317" t="s">
        <v>605</v>
      </c>
      <c r="D78" s="317"/>
      <c r="E78" s="317"/>
      <c r="F78" s="338" t="s">
        <v>602</v>
      </c>
      <c r="G78" s="337"/>
      <c r="H78" s="317" t="s">
        <v>606</v>
      </c>
      <c r="I78" s="317" t="s">
        <v>604</v>
      </c>
      <c r="J78" s="317">
        <v>120</v>
      </c>
      <c r="K78" s="330"/>
    </row>
    <row r="79" ht="15" customHeight="1">
      <c r="B79" s="339"/>
      <c r="C79" s="317" t="s">
        <v>607</v>
      </c>
      <c r="D79" s="317"/>
      <c r="E79" s="317"/>
      <c r="F79" s="338" t="s">
        <v>608</v>
      </c>
      <c r="G79" s="337"/>
      <c r="H79" s="317" t="s">
        <v>609</v>
      </c>
      <c r="I79" s="317" t="s">
        <v>604</v>
      </c>
      <c r="J79" s="317">
        <v>50</v>
      </c>
      <c r="K79" s="330"/>
    </row>
    <row r="80" ht="15" customHeight="1">
      <c r="B80" s="339"/>
      <c r="C80" s="317" t="s">
        <v>610</v>
      </c>
      <c r="D80" s="317"/>
      <c r="E80" s="317"/>
      <c r="F80" s="338" t="s">
        <v>602</v>
      </c>
      <c r="G80" s="337"/>
      <c r="H80" s="317" t="s">
        <v>611</v>
      </c>
      <c r="I80" s="317" t="s">
        <v>612</v>
      </c>
      <c r="J80" s="317"/>
      <c r="K80" s="330"/>
    </row>
    <row r="81" ht="15" customHeight="1">
      <c r="B81" s="339"/>
      <c r="C81" s="340" t="s">
        <v>613</v>
      </c>
      <c r="D81" s="340"/>
      <c r="E81" s="340"/>
      <c r="F81" s="341" t="s">
        <v>608</v>
      </c>
      <c r="G81" s="340"/>
      <c r="H81" s="340" t="s">
        <v>614</v>
      </c>
      <c r="I81" s="340" t="s">
        <v>604</v>
      </c>
      <c r="J81" s="340">
        <v>15</v>
      </c>
      <c r="K81" s="330"/>
    </row>
    <row r="82" ht="15" customHeight="1">
      <c r="B82" s="339"/>
      <c r="C82" s="340" t="s">
        <v>615</v>
      </c>
      <c r="D82" s="340"/>
      <c r="E82" s="340"/>
      <c r="F82" s="341" t="s">
        <v>608</v>
      </c>
      <c r="G82" s="340"/>
      <c r="H82" s="340" t="s">
        <v>616</v>
      </c>
      <c r="I82" s="340" t="s">
        <v>604</v>
      </c>
      <c r="J82" s="340">
        <v>15</v>
      </c>
      <c r="K82" s="330"/>
    </row>
    <row r="83" ht="15" customHeight="1">
      <c r="B83" s="339"/>
      <c r="C83" s="340" t="s">
        <v>617</v>
      </c>
      <c r="D83" s="340"/>
      <c r="E83" s="340"/>
      <c r="F83" s="341" t="s">
        <v>608</v>
      </c>
      <c r="G83" s="340"/>
      <c r="H83" s="340" t="s">
        <v>618</v>
      </c>
      <c r="I83" s="340" t="s">
        <v>604</v>
      </c>
      <c r="J83" s="340">
        <v>20</v>
      </c>
      <c r="K83" s="330"/>
    </row>
    <row r="84" ht="15" customHeight="1">
      <c r="B84" s="339"/>
      <c r="C84" s="340" t="s">
        <v>619</v>
      </c>
      <c r="D84" s="340"/>
      <c r="E84" s="340"/>
      <c r="F84" s="341" t="s">
        <v>608</v>
      </c>
      <c r="G84" s="340"/>
      <c r="H84" s="340" t="s">
        <v>620</v>
      </c>
      <c r="I84" s="340" t="s">
        <v>604</v>
      </c>
      <c r="J84" s="340">
        <v>20</v>
      </c>
      <c r="K84" s="330"/>
    </row>
    <row r="85" ht="15" customHeight="1">
      <c r="B85" s="339"/>
      <c r="C85" s="317" t="s">
        <v>621</v>
      </c>
      <c r="D85" s="317"/>
      <c r="E85" s="317"/>
      <c r="F85" s="338" t="s">
        <v>608</v>
      </c>
      <c r="G85" s="337"/>
      <c r="H85" s="317" t="s">
        <v>622</v>
      </c>
      <c r="I85" s="317" t="s">
        <v>604</v>
      </c>
      <c r="J85" s="317">
        <v>50</v>
      </c>
      <c r="K85" s="330"/>
    </row>
    <row r="86" ht="15" customHeight="1">
      <c r="B86" s="339"/>
      <c r="C86" s="317" t="s">
        <v>623</v>
      </c>
      <c r="D86" s="317"/>
      <c r="E86" s="317"/>
      <c r="F86" s="338" t="s">
        <v>608</v>
      </c>
      <c r="G86" s="337"/>
      <c r="H86" s="317" t="s">
        <v>624</v>
      </c>
      <c r="I86" s="317" t="s">
        <v>604</v>
      </c>
      <c r="J86" s="317">
        <v>20</v>
      </c>
      <c r="K86" s="330"/>
    </row>
    <row r="87" ht="15" customHeight="1">
      <c r="B87" s="339"/>
      <c r="C87" s="317" t="s">
        <v>625</v>
      </c>
      <c r="D87" s="317"/>
      <c r="E87" s="317"/>
      <c r="F87" s="338" t="s">
        <v>608</v>
      </c>
      <c r="G87" s="337"/>
      <c r="H87" s="317" t="s">
        <v>626</v>
      </c>
      <c r="I87" s="317" t="s">
        <v>604</v>
      </c>
      <c r="J87" s="317">
        <v>20</v>
      </c>
      <c r="K87" s="330"/>
    </row>
    <row r="88" ht="15" customHeight="1">
      <c r="B88" s="339"/>
      <c r="C88" s="317" t="s">
        <v>627</v>
      </c>
      <c r="D88" s="317"/>
      <c r="E88" s="317"/>
      <c r="F88" s="338" t="s">
        <v>608</v>
      </c>
      <c r="G88" s="337"/>
      <c r="H88" s="317" t="s">
        <v>628</v>
      </c>
      <c r="I88" s="317" t="s">
        <v>604</v>
      </c>
      <c r="J88" s="317">
        <v>50</v>
      </c>
      <c r="K88" s="330"/>
    </row>
    <row r="89" ht="15" customHeight="1">
      <c r="B89" s="339"/>
      <c r="C89" s="317" t="s">
        <v>629</v>
      </c>
      <c r="D89" s="317"/>
      <c r="E89" s="317"/>
      <c r="F89" s="338" t="s">
        <v>608</v>
      </c>
      <c r="G89" s="337"/>
      <c r="H89" s="317" t="s">
        <v>629</v>
      </c>
      <c r="I89" s="317" t="s">
        <v>604</v>
      </c>
      <c r="J89" s="317">
        <v>50</v>
      </c>
      <c r="K89" s="330"/>
    </row>
    <row r="90" ht="15" customHeight="1">
      <c r="B90" s="339"/>
      <c r="C90" s="317" t="s">
        <v>130</v>
      </c>
      <c r="D90" s="317"/>
      <c r="E90" s="317"/>
      <c r="F90" s="338" t="s">
        <v>608</v>
      </c>
      <c r="G90" s="337"/>
      <c r="H90" s="317" t="s">
        <v>630</v>
      </c>
      <c r="I90" s="317" t="s">
        <v>604</v>
      </c>
      <c r="J90" s="317">
        <v>255</v>
      </c>
      <c r="K90" s="330"/>
    </row>
    <row r="91" ht="15" customHeight="1">
      <c r="B91" s="339"/>
      <c r="C91" s="317" t="s">
        <v>631</v>
      </c>
      <c r="D91" s="317"/>
      <c r="E91" s="317"/>
      <c r="F91" s="338" t="s">
        <v>602</v>
      </c>
      <c r="G91" s="337"/>
      <c r="H91" s="317" t="s">
        <v>632</v>
      </c>
      <c r="I91" s="317" t="s">
        <v>633</v>
      </c>
      <c r="J91" s="317"/>
      <c r="K91" s="330"/>
    </row>
    <row r="92" ht="15" customHeight="1">
      <c r="B92" s="339"/>
      <c r="C92" s="317" t="s">
        <v>634</v>
      </c>
      <c r="D92" s="317"/>
      <c r="E92" s="317"/>
      <c r="F92" s="338" t="s">
        <v>602</v>
      </c>
      <c r="G92" s="337"/>
      <c r="H92" s="317" t="s">
        <v>635</v>
      </c>
      <c r="I92" s="317" t="s">
        <v>636</v>
      </c>
      <c r="J92" s="317"/>
      <c r="K92" s="330"/>
    </row>
    <row r="93" ht="15" customHeight="1">
      <c r="B93" s="339"/>
      <c r="C93" s="317" t="s">
        <v>637</v>
      </c>
      <c r="D93" s="317"/>
      <c r="E93" s="317"/>
      <c r="F93" s="338" t="s">
        <v>602</v>
      </c>
      <c r="G93" s="337"/>
      <c r="H93" s="317" t="s">
        <v>637</v>
      </c>
      <c r="I93" s="317" t="s">
        <v>636</v>
      </c>
      <c r="J93" s="317"/>
      <c r="K93" s="330"/>
    </row>
    <row r="94" ht="15" customHeight="1">
      <c r="B94" s="339"/>
      <c r="C94" s="317" t="s">
        <v>39</v>
      </c>
      <c r="D94" s="317"/>
      <c r="E94" s="317"/>
      <c r="F94" s="338" t="s">
        <v>602</v>
      </c>
      <c r="G94" s="337"/>
      <c r="H94" s="317" t="s">
        <v>638</v>
      </c>
      <c r="I94" s="317" t="s">
        <v>636</v>
      </c>
      <c r="J94" s="317"/>
      <c r="K94" s="330"/>
    </row>
    <row r="95" ht="15" customHeight="1">
      <c r="B95" s="339"/>
      <c r="C95" s="317" t="s">
        <v>49</v>
      </c>
      <c r="D95" s="317"/>
      <c r="E95" s="317"/>
      <c r="F95" s="338" t="s">
        <v>602</v>
      </c>
      <c r="G95" s="337"/>
      <c r="H95" s="317" t="s">
        <v>639</v>
      </c>
      <c r="I95" s="317" t="s">
        <v>636</v>
      </c>
      <c r="J95" s="317"/>
      <c r="K95" s="330"/>
    </row>
    <row r="96" ht="15" customHeight="1">
      <c r="B96" s="342"/>
      <c r="C96" s="343"/>
      <c r="D96" s="343"/>
      <c r="E96" s="343"/>
      <c r="F96" s="343"/>
      <c r="G96" s="343"/>
      <c r="H96" s="343"/>
      <c r="I96" s="343"/>
      <c r="J96" s="343"/>
      <c r="K96" s="344"/>
    </row>
    <row r="97" ht="18.75" customHeight="1">
      <c r="B97" s="345"/>
      <c r="C97" s="346"/>
      <c r="D97" s="346"/>
      <c r="E97" s="346"/>
      <c r="F97" s="346"/>
      <c r="G97" s="346"/>
      <c r="H97" s="346"/>
      <c r="I97" s="346"/>
      <c r="J97" s="346"/>
      <c r="K97" s="345"/>
    </row>
    <row r="98" ht="18.75" customHeight="1">
      <c r="B98" s="324"/>
      <c r="C98" s="324"/>
      <c r="D98" s="324"/>
      <c r="E98" s="324"/>
      <c r="F98" s="324"/>
      <c r="G98" s="324"/>
      <c r="H98" s="324"/>
      <c r="I98" s="324"/>
      <c r="J98" s="324"/>
      <c r="K98" s="324"/>
    </row>
    <row r="99" ht="7.5" customHeight="1">
      <c r="B99" s="325"/>
      <c r="C99" s="326"/>
      <c r="D99" s="326"/>
      <c r="E99" s="326"/>
      <c r="F99" s="326"/>
      <c r="G99" s="326"/>
      <c r="H99" s="326"/>
      <c r="I99" s="326"/>
      <c r="J99" s="326"/>
      <c r="K99" s="327"/>
    </row>
    <row r="100" ht="45" customHeight="1">
      <c r="B100" s="328"/>
      <c r="C100" s="329" t="s">
        <v>640</v>
      </c>
      <c r="D100" s="329"/>
      <c r="E100" s="329"/>
      <c r="F100" s="329"/>
      <c r="G100" s="329"/>
      <c r="H100" s="329"/>
      <c r="I100" s="329"/>
      <c r="J100" s="329"/>
      <c r="K100" s="330"/>
    </row>
    <row r="101" ht="17.25" customHeight="1">
      <c r="B101" s="328"/>
      <c r="C101" s="331" t="s">
        <v>596</v>
      </c>
      <c r="D101" s="331"/>
      <c r="E101" s="331"/>
      <c r="F101" s="331" t="s">
        <v>597</v>
      </c>
      <c r="G101" s="332"/>
      <c r="H101" s="331" t="s">
        <v>125</v>
      </c>
      <c r="I101" s="331" t="s">
        <v>58</v>
      </c>
      <c r="J101" s="331" t="s">
        <v>598</v>
      </c>
      <c r="K101" s="330"/>
    </row>
    <row r="102" ht="17.25" customHeight="1">
      <c r="B102" s="328"/>
      <c r="C102" s="333" t="s">
        <v>599</v>
      </c>
      <c r="D102" s="333"/>
      <c r="E102" s="333"/>
      <c r="F102" s="334" t="s">
        <v>600</v>
      </c>
      <c r="G102" s="335"/>
      <c r="H102" s="333"/>
      <c r="I102" s="333"/>
      <c r="J102" s="333" t="s">
        <v>601</v>
      </c>
      <c r="K102" s="330"/>
    </row>
    <row r="103" ht="5.25" customHeight="1">
      <c r="B103" s="328"/>
      <c r="C103" s="331"/>
      <c r="D103" s="331"/>
      <c r="E103" s="331"/>
      <c r="F103" s="331"/>
      <c r="G103" s="347"/>
      <c r="H103" s="331"/>
      <c r="I103" s="331"/>
      <c r="J103" s="331"/>
      <c r="K103" s="330"/>
    </row>
    <row r="104" ht="15" customHeight="1">
      <c r="B104" s="328"/>
      <c r="C104" s="317" t="s">
        <v>54</v>
      </c>
      <c r="D104" s="336"/>
      <c r="E104" s="336"/>
      <c r="F104" s="338" t="s">
        <v>602</v>
      </c>
      <c r="G104" s="347"/>
      <c r="H104" s="317" t="s">
        <v>641</v>
      </c>
      <c r="I104" s="317" t="s">
        <v>604</v>
      </c>
      <c r="J104" s="317">
        <v>20</v>
      </c>
      <c r="K104" s="330"/>
    </row>
    <row r="105" ht="15" customHeight="1">
      <c r="B105" s="328"/>
      <c r="C105" s="317" t="s">
        <v>605</v>
      </c>
      <c r="D105" s="317"/>
      <c r="E105" s="317"/>
      <c r="F105" s="338" t="s">
        <v>602</v>
      </c>
      <c r="G105" s="317"/>
      <c r="H105" s="317" t="s">
        <v>641</v>
      </c>
      <c r="I105" s="317" t="s">
        <v>604</v>
      </c>
      <c r="J105" s="317">
        <v>120</v>
      </c>
      <c r="K105" s="330"/>
    </row>
    <row r="106" ht="15" customHeight="1">
      <c r="B106" s="339"/>
      <c r="C106" s="317" t="s">
        <v>607</v>
      </c>
      <c r="D106" s="317"/>
      <c r="E106" s="317"/>
      <c r="F106" s="338" t="s">
        <v>608</v>
      </c>
      <c r="G106" s="317"/>
      <c r="H106" s="317" t="s">
        <v>641</v>
      </c>
      <c r="I106" s="317" t="s">
        <v>604</v>
      </c>
      <c r="J106" s="317">
        <v>50</v>
      </c>
      <c r="K106" s="330"/>
    </row>
    <row r="107" ht="15" customHeight="1">
      <c r="B107" s="339"/>
      <c r="C107" s="317" t="s">
        <v>610</v>
      </c>
      <c r="D107" s="317"/>
      <c r="E107" s="317"/>
      <c r="F107" s="338" t="s">
        <v>602</v>
      </c>
      <c r="G107" s="317"/>
      <c r="H107" s="317" t="s">
        <v>641</v>
      </c>
      <c r="I107" s="317" t="s">
        <v>612</v>
      </c>
      <c r="J107" s="317"/>
      <c r="K107" s="330"/>
    </row>
    <row r="108" ht="15" customHeight="1">
      <c r="B108" s="339"/>
      <c r="C108" s="317" t="s">
        <v>621</v>
      </c>
      <c r="D108" s="317"/>
      <c r="E108" s="317"/>
      <c r="F108" s="338" t="s">
        <v>608</v>
      </c>
      <c r="G108" s="317"/>
      <c r="H108" s="317" t="s">
        <v>641</v>
      </c>
      <c r="I108" s="317" t="s">
        <v>604</v>
      </c>
      <c r="J108" s="317">
        <v>50</v>
      </c>
      <c r="K108" s="330"/>
    </row>
    <row r="109" ht="15" customHeight="1">
      <c r="B109" s="339"/>
      <c r="C109" s="317" t="s">
        <v>629</v>
      </c>
      <c r="D109" s="317"/>
      <c r="E109" s="317"/>
      <c r="F109" s="338" t="s">
        <v>608</v>
      </c>
      <c r="G109" s="317"/>
      <c r="H109" s="317" t="s">
        <v>641</v>
      </c>
      <c r="I109" s="317" t="s">
        <v>604</v>
      </c>
      <c r="J109" s="317">
        <v>50</v>
      </c>
      <c r="K109" s="330"/>
    </row>
    <row r="110" ht="15" customHeight="1">
      <c r="B110" s="339"/>
      <c r="C110" s="317" t="s">
        <v>627</v>
      </c>
      <c r="D110" s="317"/>
      <c r="E110" s="317"/>
      <c r="F110" s="338" t="s">
        <v>608</v>
      </c>
      <c r="G110" s="317"/>
      <c r="H110" s="317" t="s">
        <v>641</v>
      </c>
      <c r="I110" s="317" t="s">
        <v>604</v>
      </c>
      <c r="J110" s="317">
        <v>50</v>
      </c>
      <c r="K110" s="330"/>
    </row>
    <row r="111" ht="15" customHeight="1">
      <c r="B111" s="339"/>
      <c r="C111" s="317" t="s">
        <v>54</v>
      </c>
      <c r="D111" s="317"/>
      <c r="E111" s="317"/>
      <c r="F111" s="338" t="s">
        <v>602</v>
      </c>
      <c r="G111" s="317"/>
      <c r="H111" s="317" t="s">
        <v>642</v>
      </c>
      <c r="I111" s="317" t="s">
        <v>604</v>
      </c>
      <c r="J111" s="317">
        <v>20</v>
      </c>
      <c r="K111" s="330"/>
    </row>
    <row r="112" ht="15" customHeight="1">
      <c r="B112" s="339"/>
      <c r="C112" s="317" t="s">
        <v>643</v>
      </c>
      <c r="D112" s="317"/>
      <c r="E112" s="317"/>
      <c r="F112" s="338" t="s">
        <v>602</v>
      </c>
      <c r="G112" s="317"/>
      <c r="H112" s="317" t="s">
        <v>644</v>
      </c>
      <c r="I112" s="317" t="s">
        <v>604</v>
      </c>
      <c r="J112" s="317">
        <v>120</v>
      </c>
      <c r="K112" s="330"/>
    </row>
    <row r="113" ht="15" customHeight="1">
      <c r="B113" s="339"/>
      <c r="C113" s="317" t="s">
        <v>39</v>
      </c>
      <c r="D113" s="317"/>
      <c r="E113" s="317"/>
      <c r="F113" s="338" t="s">
        <v>602</v>
      </c>
      <c r="G113" s="317"/>
      <c r="H113" s="317" t="s">
        <v>645</v>
      </c>
      <c r="I113" s="317" t="s">
        <v>636</v>
      </c>
      <c r="J113" s="317"/>
      <c r="K113" s="330"/>
    </row>
    <row r="114" ht="15" customHeight="1">
      <c r="B114" s="339"/>
      <c r="C114" s="317" t="s">
        <v>49</v>
      </c>
      <c r="D114" s="317"/>
      <c r="E114" s="317"/>
      <c r="F114" s="338" t="s">
        <v>602</v>
      </c>
      <c r="G114" s="317"/>
      <c r="H114" s="317" t="s">
        <v>646</v>
      </c>
      <c r="I114" s="317" t="s">
        <v>636</v>
      </c>
      <c r="J114" s="317"/>
      <c r="K114" s="330"/>
    </row>
    <row r="115" ht="15" customHeight="1">
      <c r="B115" s="339"/>
      <c r="C115" s="317" t="s">
        <v>58</v>
      </c>
      <c r="D115" s="317"/>
      <c r="E115" s="317"/>
      <c r="F115" s="338" t="s">
        <v>602</v>
      </c>
      <c r="G115" s="317"/>
      <c r="H115" s="317" t="s">
        <v>647</v>
      </c>
      <c r="I115" s="317" t="s">
        <v>648</v>
      </c>
      <c r="J115" s="317"/>
      <c r="K115" s="330"/>
    </row>
    <row r="116" ht="15" customHeight="1">
      <c r="B116" s="342"/>
      <c r="C116" s="348"/>
      <c r="D116" s="348"/>
      <c r="E116" s="348"/>
      <c r="F116" s="348"/>
      <c r="G116" s="348"/>
      <c r="H116" s="348"/>
      <c r="I116" s="348"/>
      <c r="J116" s="348"/>
      <c r="K116" s="344"/>
    </row>
    <row r="117" ht="18.75" customHeight="1">
      <c r="B117" s="349"/>
      <c r="C117" s="313"/>
      <c r="D117" s="313"/>
      <c r="E117" s="313"/>
      <c r="F117" s="350"/>
      <c r="G117" s="313"/>
      <c r="H117" s="313"/>
      <c r="I117" s="313"/>
      <c r="J117" s="313"/>
      <c r="K117" s="349"/>
    </row>
    <row r="118" ht="18.75" customHeight="1">
      <c r="B118" s="324"/>
      <c r="C118" s="324"/>
      <c r="D118" s="324"/>
      <c r="E118" s="324"/>
      <c r="F118" s="324"/>
      <c r="G118" s="324"/>
      <c r="H118" s="324"/>
      <c r="I118" s="324"/>
      <c r="J118" s="324"/>
      <c r="K118" s="324"/>
    </row>
    <row r="119" ht="7.5" customHeight="1">
      <c r="B119" s="351"/>
      <c r="C119" s="352"/>
      <c r="D119" s="352"/>
      <c r="E119" s="352"/>
      <c r="F119" s="352"/>
      <c r="G119" s="352"/>
      <c r="H119" s="352"/>
      <c r="I119" s="352"/>
      <c r="J119" s="352"/>
      <c r="K119" s="353"/>
    </row>
    <row r="120" ht="45" customHeight="1">
      <c r="B120" s="354"/>
      <c r="C120" s="307" t="s">
        <v>649</v>
      </c>
      <c r="D120" s="307"/>
      <c r="E120" s="307"/>
      <c r="F120" s="307"/>
      <c r="G120" s="307"/>
      <c r="H120" s="307"/>
      <c r="I120" s="307"/>
      <c r="J120" s="307"/>
      <c r="K120" s="355"/>
    </row>
    <row r="121" ht="17.25" customHeight="1">
      <c r="B121" s="356"/>
      <c r="C121" s="331" t="s">
        <v>596</v>
      </c>
      <c r="D121" s="331"/>
      <c r="E121" s="331"/>
      <c r="F121" s="331" t="s">
        <v>597</v>
      </c>
      <c r="G121" s="332"/>
      <c r="H121" s="331" t="s">
        <v>125</v>
      </c>
      <c r="I121" s="331" t="s">
        <v>58</v>
      </c>
      <c r="J121" s="331" t="s">
        <v>598</v>
      </c>
      <c r="K121" s="357"/>
    </row>
    <row r="122" ht="17.25" customHeight="1">
      <c r="B122" s="356"/>
      <c r="C122" s="333" t="s">
        <v>599</v>
      </c>
      <c r="D122" s="333"/>
      <c r="E122" s="333"/>
      <c r="F122" s="334" t="s">
        <v>600</v>
      </c>
      <c r="G122" s="335"/>
      <c r="H122" s="333"/>
      <c r="I122" s="333"/>
      <c r="J122" s="333" t="s">
        <v>601</v>
      </c>
      <c r="K122" s="357"/>
    </row>
    <row r="123" ht="5.25" customHeight="1">
      <c r="B123" s="358"/>
      <c r="C123" s="336"/>
      <c r="D123" s="336"/>
      <c r="E123" s="336"/>
      <c r="F123" s="336"/>
      <c r="G123" s="317"/>
      <c r="H123" s="336"/>
      <c r="I123" s="336"/>
      <c r="J123" s="336"/>
      <c r="K123" s="359"/>
    </row>
    <row r="124" ht="15" customHeight="1">
      <c r="B124" s="358"/>
      <c r="C124" s="317" t="s">
        <v>605</v>
      </c>
      <c r="D124" s="336"/>
      <c r="E124" s="336"/>
      <c r="F124" s="338" t="s">
        <v>602</v>
      </c>
      <c r="G124" s="317"/>
      <c r="H124" s="317" t="s">
        <v>641</v>
      </c>
      <c r="I124" s="317" t="s">
        <v>604</v>
      </c>
      <c r="J124" s="317">
        <v>120</v>
      </c>
      <c r="K124" s="360"/>
    </row>
    <row r="125" ht="15" customHeight="1">
      <c r="B125" s="358"/>
      <c r="C125" s="317" t="s">
        <v>650</v>
      </c>
      <c r="D125" s="317"/>
      <c r="E125" s="317"/>
      <c r="F125" s="338" t="s">
        <v>602</v>
      </c>
      <c r="G125" s="317"/>
      <c r="H125" s="317" t="s">
        <v>651</v>
      </c>
      <c r="I125" s="317" t="s">
        <v>604</v>
      </c>
      <c r="J125" s="317" t="s">
        <v>652</v>
      </c>
      <c r="K125" s="360"/>
    </row>
    <row r="126" ht="15" customHeight="1">
      <c r="B126" s="358"/>
      <c r="C126" s="317" t="s">
        <v>86</v>
      </c>
      <c r="D126" s="317"/>
      <c r="E126" s="317"/>
      <c r="F126" s="338" t="s">
        <v>602</v>
      </c>
      <c r="G126" s="317"/>
      <c r="H126" s="317" t="s">
        <v>653</v>
      </c>
      <c r="I126" s="317" t="s">
        <v>604</v>
      </c>
      <c r="J126" s="317" t="s">
        <v>652</v>
      </c>
      <c r="K126" s="360"/>
    </row>
    <row r="127" ht="15" customHeight="1">
      <c r="B127" s="358"/>
      <c r="C127" s="317" t="s">
        <v>613</v>
      </c>
      <c r="D127" s="317"/>
      <c r="E127" s="317"/>
      <c r="F127" s="338" t="s">
        <v>608</v>
      </c>
      <c r="G127" s="317"/>
      <c r="H127" s="317" t="s">
        <v>614</v>
      </c>
      <c r="I127" s="317" t="s">
        <v>604</v>
      </c>
      <c r="J127" s="317">
        <v>15</v>
      </c>
      <c r="K127" s="360"/>
    </row>
    <row r="128" ht="15" customHeight="1">
      <c r="B128" s="358"/>
      <c r="C128" s="340" t="s">
        <v>615</v>
      </c>
      <c r="D128" s="340"/>
      <c r="E128" s="340"/>
      <c r="F128" s="341" t="s">
        <v>608</v>
      </c>
      <c r="G128" s="340"/>
      <c r="H128" s="340" t="s">
        <v>616</v>
      </c>
      <c r="I128" s="340" t="s">
        <v>604</v>
      </c>
      <c r="J128" s="340">
        <v>15</v>
      </c>
      <c r="K128" s="360"/>
    </row>
    <row r="129" ht="15" customHeight="1">
      <c r="B129" s="358"/>
      <c r="C129" s="340" t="s">
        <v>617</v>
      </c>
      <c r="D129" s="340"/>
      <c r="E129" s="340"/>
      <c r="F129" s="341" t="s">
        <v>608</v>
      </c>
      <c r="G129" s="340"/>
      <c r="H129" s="340" t="s">
        <v>618</v>
      </c>
      <c r="I129" s="340" t="s">
        <v>604</v>
      </c>
      <c r="J129" s="340">
        <v>20</v>
      </c>
      <c r="K129" s="360"/>
    </row>
    <row r="130" ht="15" customHeight="1">
      <c r="B130" s="358"/>
      <c r="C130" s="340" t="s">
        <v>619</v>
      </c>
      <c r="D130" s="340"/>
      <c r="E130" s="340"/>
      <c r="F130" s="341" t="s">
        <v>608</v>
      </c>
      <c r="G130" s="340"/>
      <c r="H130" s="340" t="s">
        <v>620</v>
      </c>
      <c r="I130" s="340" t="s">
        <v>604</v>
      </c>
      <c r="J130" s="340">
        <v>20</v>
      </c>
      <c r="K130" s="360"/>
    </row>
    <row r="131" ht="15" customHeight="1">
      <c r="B131" s="358"/>
      <c r="C131" s="317" t="s">
        <v>607</v>
      </c>
      <c r="D131" s="317"/>
      <c r="E131" s="317"/>
      <c r="F131" s="338" t="s">
        <v>608</v>
      </c>
      <c r="G131" s="317"/>
      <c r="H131" s="317" t="s">
        <v>641</v>
      </c>
      <c r="I131" s="317" t="s">
        <v>604</v>
      </c>
      <c r="J131" s="317">
        <v>50</v>
      </c>
      <c r="K131" s="360"/>
    </row>
    <row r="132" ht="15" customHeight="1">
      <c r="B132" s="358"/>
      <c r="C132" s="317" t="s">
        <v>621</v>
      </c>
      <c r="D132" s="317"/>
      <c r="E132" s="317"/>
      <c r="F132" s="338" t="s">
        <v>608</v>
      </c>
      <c r="G132" s="317"/>
      <c r="H132" s="317" t="s">
        <v>641</v>
      </c>
      <c r="I132" s="317" t="s">
        <v>604</v>
      </c>
      <c r="J132" s="317">
        <v>50</v>
      </c>
      <c r="K132" s="360"/>
    </row>
    <row r="133" ht="15" customHeight="1">
      <c r="B133" s="358"/>
      <c r="C133" s="317" t="s">
        <v>627</v>
      </c>
      <c r="D133" s="317"/>
      <c r="E133" s="317"/>
      <c r="F133" s="338" t="s">
        <v>608</v>
      </c>
      <c r="G133" s="317"/>
      <c r="H133" s="317" t="s">
        <v>641</v>
      </c>
      <c r="I133" s="317" t="s">
        <v>604</v>
      </c>
      <c r="J133" s="317">
        <v>50</v>
      </c>
      <c r="K133" s="360"/>
    </row>
    <row r="134" ht="15" customHeight="1">
      <c r="B134" s="358"/>
      <c r="C134" s="317" t="s">
        <v>629</v>
      </c>
      <c r="D134" s="317"/>
      <c r="E134" s="317"/>
      <c r="F134" s="338" t="s">
        <v>608</v>
      </c>
      <c r="G134" s="317"/>
      <c r="H134" s="317" t="s">
        <v>641</v>
      </c>
      <c r="I134" s="317" t="s">
        <v>604</v>
      </c>
      <c r="J134" s="317">
        <v>50</v>
      </c>
      <c r="K134" s="360"/>
    </row>
    <row r="135" ht="15" customHeight="1">
      <c r="B135" s="358"/>
      <c r="C135" s="317" t="s">
        <v>130</v>
      </c>
      <c r="D135" s="317"/>
      <c r="E135" s="317"/>
      <c r="F135" s="338" t="s">
        <v>608</v>
      </c>
      <c r="G135" s="317"/>
      <c r="H135" s="317" t="s">
        <v>654</v>
      </c>
      <c r="I135" s="317" t="s">
        <v>604</v>
      </c>
      <c r="J135" s="317">
        <v>255</v>
      </c>
      <c r="K135" s="360"/>
    </row>
    <row r="136" ht="15" customHeight="1">
      <c r="B136" s="358"/>
      <c r="C136" s="317" t="s">
        <v>631</v>
      </c>
      <c r="D136" s="317"/>
      <c r="E136" s="317"/>
      <c r="F136" s="338" t="s">
        <v>602</v>
      </c>
      <c r="G136" s="317"/>
      <c r="H136" s="317" t="s">
        <v>655</v>
      </c>
      <c r="I136" s="317" t="s">
        <v>633</v>
      </c>
      <c r="J136" s="317"/>
      <c r="K136" s="360"/>
    </row>
    <row r="137" ht="15" customHeight="1">
      <c r="B137" s="358"/>
      <c r="C137" s="317" t="s">
        <v>634</v>
      </c>
      <c r="D137" s="317"/>
      <c r="E137" s="317"/>
      <c r="F137" s="338" t="s">
        <v>602</v>
      </c>
      <c r="G137" s="317"/>
      <c r="H137" s="317" t="s">
        <v>656</v>
      </c>
      <c r="I137" s="317" t="s">
        <v>636</v>
      </c>
      <c r="J137" s="317"/>
      <c r="K137" s="360"/>
    </row>
    <row r="138" ht="15" customHeight="1">
      <c r="B138" s="358"/>
      <c r="C138" s="317" t="s">
        <v>637</v>
      </c>
      <c r="D138" s="317"/>
      <c r="E138" s="317"/>
      <c r="F138" s="338" t="s">
        <v>602</v>
      </c>
      <c r="G138" s="317"/>
      <c r="H138" s="317" t="s">
        <v>637</v>
      </c>
      <c r="I138" s="317" t="s">
        <v>636</v>
      </c>
      <c r="J138" s="317"/>
      <c r="K138" s="360"/>
    </row>
    <row r="139" ht="15" customHeight="1">
      <c r="B139" s="358"/>
      <c r="C139" s="317" t="s">
        <v>39</v>
      </c>
      <c r="D139" s="317"/>
      <c r="E139" s="317"/>
      <c r="F139" s="338" t="s">
        <v>602</v>
      </c>
      <c r="G139" s="317"/>
      <c r="H139" s="317" t="s">
        <v>657</v>
      </c>
      <c r="I139" s="317" t="s">
        <v>636</v>
      </c>
      <c r="J139" s="317"/>
      <c r="K139" s="360"/>
    </row>
    <row r="140" ht="15" customHeight="1">
      <c r="B140" s="358"/>
      <c r="C140" s="317" t="s">
        <v>658</v>
      </c>
      <c r="D140" s="317"/>
      <c r="E140" s="317"/>
      <c r="F140" s="338" t="s">
        <v>602</v>
      </c>
      <c r="G140" s="317"/>
      <c r="H140" s="317" t="s">
        <v>659</v>
      </c>
      <c r="I140" s="317" t="s">
        <v>636</v>
      </c>
      <c r="J140" s="317"/>
      <c r="K140" s="360"/>
    </row>
    <row r="141" ht="15" customHeight="1">
      <c r="B141" s="361"/>
      <c r="C141" s="362"/>
      <c r="D141" s="362"/>
      <c r="E141" s="362"/>
      <c r="F141" s="362"/>
      <c r="G141" s="362"/>
      <c r="H141" s="362"/>
      <c r="I141" s="362"/>
      <c r="J141" s="362"/>
      <c r="K141" s="363"/>
    </row>
    <row r="142" ht="18.75" customHeight="1">
      <c r="B142" s="313"/>
      <c r="C142" s="313"/>
      <c r="D142" s="313"/>
      <c r="E142" s="313"/>
      <c r="F142" s="350"/>
      <c r="G142" s="313"/>
      <c r="H142" s="313"/>
      <c r="I142" s="313"/>
      <c r="J142" s="313"/>
      <c r="K142" s="313"/>
    </row>
    <row r="143" ht="18.75" customHeight="1">
      <c r="B143" s="324"/>
      <c r="C143" s="324"/>
      <c r="D143" s="324"/>
      <c r="E143" s="324"/>
      <c r="F143" s="324"/>
      <c r="G143" s="324"/>
      <c r="H143" s="324"/>
      <c r="I143" s="324"/>
      <c r="J143" s="324"/>
      <c r="K143" s="324"/>
    </row>
    <row r="144" ht="7.5" customHeight="1">
      <c r="B144" s="325"/>
      <c r="C144" s="326"/>
      <c r="D144" s="326"/>
      <c r="E144" s="326"/>
      <c r="F144" s="326"/>
      <c r="G144" s="326"/>
      <c r="H144" s="326"/>
      <c r="I144" s="326"/>
      <c r="J144" s="326"/>
      <c r="K144" s="327"/>
    </row>
    <row r="145" ht="45" customHeight="1">
      <c r="B145" s="328"/>
      <c r="C145" s="329" t="s">
        <v>660</v>
      </c>
      <c r="D145" s="329"/>
      <c r="E145" s="329"/>
      <c r="F145" s="329"/>
      <c r="G145" s="329"/>
      <c r="H145" s="329"/>
      <c r="I145" s="329"/>
      <c r="J145" s="329"/>
      <c r="K145" s="330"/>
    </row>
    <row r="146" ht="17.25" customHeight="1">
      <c r="B146" s="328"/>
      <c r="C146" s="331" t="s">
        <v>596</v>
      </c>
      <c r="D146" s="331"/>
      <c r="E146" s="331"/>
      <c r="F146" s="331" t="s">
        <v>597</v>
      </c>
      <c r="G146" s="332"/>
      <c r="H146" s="331" t="s">
        <v>125</v>
      </c>
      <c r="I146" s="331" t="s">
        <v>58</v>
      </c>
      <c r="J146" s="331" t="s">
        <v>598</v>
      </c>
      <c r="K146" s="330"/>
    </row>
    <row r="147" ht="17.25" customHeight="1">
      <c r="B147" s="328"/>
      <c r="C147" s="333" t="s">
        <v>599</v>
      </c>
      <c r="D147" s="333"/>
      <c r="E147" s="333"/>
      <c r="F147" s="334" t="s">
        <v>600</v>
      </c>
      <c r="G147" s="335"/>
      <c r="H147" s="333"/>
      <c r="I147" s="333"/>
      <c r="J147" s="333" t="s">
        <v>601</v>
      </c>
      <c r="K147" s="330"/>
    </row>
    <row r="148" ht="5.25" customHeight="1">
      <c r="B148" s="339"/>
      <c r="C148" s="336"/>
      <c r="D148" s="336"/>
      <c r="E148" s="336"/>
      <c r="F148" s="336"/>
      <c r="G148" s="337"/>
      <c r="H148" s="336"/>
      <c r="I148" s="336"/>
      <c r="J148" s="336"/>
      <c r="K148" s="360"/>
    </row>
    <row r="149" ht="15" customHeight="1">
      <c r="B149" s="339"/>
      <c r="C149" s="364" t="s">
        <v>605</v>
      </c>
      <c r="D149" s="317"/>
      <c r="E149" s="317"/>
      <c r="F149" s="365" t="s">
        <v>602</v>
      </c>
      <c r="G149" s="317"/>
      <c r="H149" s="364" t="s">
        <v>641</v>
      </c>
      <c r="I149" s="364" t="s">
        <v>604</v>
      </c>
      <c r="J149" s="364">
        <v>120</v>
      </c>
      <c r="K149" s="360"/>
    </row>
    <row r="150" ht="15" customHeight="1">
      <c r="B150" s="339"/>
      <c r="C150" s="364" t="s">
        <v>650</v>
      </c>
      <c r="D150" s="317"/>
      <c r="E150" s="317"/>
      <c r="F150" s="365" t="s">
        <v>602</v>
      </c>
      <c r="G150" s="317"/>
      <c r="H150" s="364" t="s">
        <v>661</v>
      </c>
      <c r="I150" s="364" t="s">
        <v>604</v>
      </c>
      <c r="J150" s="364" t="s">
        <v>652</v>
      </c>
      <c r="K150" s="360"/>
    </row>
    <row r="151" ht="15" customHeight="1">
      <c r="B151" s="339"/>
      <c r="C151" s="364" t="s">
        <v>86</v>
      </c>
      <c r="D151" s="317"/>
      <c r="E151" s="317"/>
      <c r="F151" s="365" t="s">
        <v>602</v>
      </c>
      <c r="G151" s="317"/>
      <c r="H151" s="364" t="s">
        <v>662</v>
      </c>
      <c r="I151" s="364" t="s">
        <v>604</v>
      </c>
      <c r="J151" s="364" t="s">
        <v>652</v>
      </c>
      <c r="K151" s="360"/>
    </row>
    <row r="152" ht="15" customHeight="1">
      <c r="B152" s="339"/>
      <c r="C152" s="364" t="s">
        <v>607</v>
      </c>
      <c r="D152" s="317"/>
      <c r="E152" s="317"/>
      <c r="F152" s="365" t="s">
        <v>608</v>
      </c>
      <c r="G152" s="317"/>
      <c r="H152" s="364" t="s">
        <v>641</v>
      </c>
      <c r="I152" s="364" t="s">
        <v>604</v>
      </c>
      <c r="J152" s="364">
        <v>50</v>
      </c>
      <c r="K152" s="360"/>
    </row>
    <row r="153" ht="15" customHeight="1">
      <c r="B153" s="339"/>
      <c r="C153" s="364" t="s">
        <v>610</v>
      </c>
      <c r="D153" s="317"/>
      <c r="E153" s="317"/>
      <c r="F153" s="365" t="s">
        <v>602</v>
      </c>
      <c r="G153" s="317"/>
      <c r="H153" s="364" t="s">
        <v>641</v>
      </c>
      <c r="I153" s="364" t="s">
        <v>612</v>
      </c>
      <c r="J153" s="364"/>
      <c r="K153" s="360"/>
    </row>
    <row r="154" ht="15" customHeight="1">
      <c r="B154" s="339"/>
      <c r="C154" s="364" t="s">
        <v>621</v>
      </c>
      <c r="D154" s="317"/>
      <c r="E154" s="317"/>
      <c r="F154" s="365" t="s">
        <v>608</v>
      </c>
      <c r="G154" s="317"/>
      <c r="H154" s="364" t="s">
        <v>641</v>
      </c>
      <c r="I154" s="364" t="s">
        <v>604</v>
      </c>
      <c r="J154" s="364">
        <v>50</v>
      </c>
      <c r="K154" s="360"/>
    </row>
    <row r="155" ht="15" customHeight="1">
      <c r="B155" s="339"/>
      <c r="C155" s="364" t="s">
        <v>629</v>
      </c>
      <c r="D155" s="317"/>
      <c r="E155" s="317"/>
      <c r="F155" s="365" t="s">
        <v>608</v>
      </c>
      <c r="G155" s="317"/>
      <c r="H155" s="364" t="s">
        <v>641</v>
      </c>
      <c r="I155" s="364" t="s">
        <v>604</v>
      </c>
      <c r="J155" s="364">
        <v>50</v>
      </c>
      <c r="K155" s="360"/>
    </row>
    <row r="156" ht="15" customHeight="1">
      <c r="B156" s="339"/>
      <c r="C156" s="364" t="s">
        <v>627</v>
      </c>
      <c r="D156" s="317"/>
      <c r="E156" s="317"/>
      <c r="F156" s="365" t="s">
        <v>608</v>
      </c>
      <c r="G156" s="317"/>
      <c r="H156" s="364" t="s">
        <v>641</v>
      </c>
      <c r="I156" s="364" t="s">
        <v>604</v>
      </c>
      <c r="J156" s="364">
        <v>50</v>
      </c>
      <c r="K156" s="360"/>
    </row>
    <row r="157" ht="15" customHeight="1">
      <c r="B157" s="339"/>
      <c r="C157" s="364" t="s">
        <v>117</v>
      </c>
      <c r="D157" s="317"/>
      <c r="E157" s="317"/>
      <c r="F157" s="365" t="s">
        <v>602</v>
      </c>
      <c r="G157" s="317"/>
      <c r="H157" s="364" t="s">
        <v>663</v>
      </c>
      <c r="I157" s="364" t="s">
        <v>604</v>
      </c>
      <c r="J157" s="364" t="s">
        <v>664</v>
      </c>
      <c r="K157" s="360"/>
    </row>
    <row r="158" ht="15" customHeight="1">
      <c r="B158" s="339"/>
      <c r="C158" s="364" t="s">
        <v>665</v>
      </c>
      <c r="D158" s="317"/>
      <c r="E158" s="317"/>
      <c r="F158" s="365" t="s">
        <v>602</v>
      </c>
      <c r="G158" s="317"/>
      <c r="H158" s="364" t="s">
        <v>666</v>
      </c>
      <c r="I158" s="364" t="s">
        <v>636</v>
      </c>
      <c r="J158" s="364"/>
      <c r="K158" s="360"/>
    </row>
    <row r="159" ht="15" customHeight="1">
      <c r="B159" s="366"/>
      <c r="C159" s="348"/>
      <c r="D159" s="348"/>
      <c r="E159" s="348"/>
      <c r="F159" s="348"/>
      <c r="G159" s="348"/>
      <c r="H159" s="348"/>
      <c r="I159" s="348"/>
      <c r="J159" s="348"/>
      <c r="K159" s="367"/>
    </row>
    <row r="160" ht="18.75" customHeight="1">
      <c r="B160" s="313"/>
      <c r="C160" s="317"/>
      <c r="D160" s="317"/>
      <c r="E160" s="317"/>
      <c r="F160" s="338"/>
      <c r="G160" s="317"/>
      <c r="H160" s="317"/>
      <c r="I160" s="317"/>
      <c r="J160" s="317"/>
      <c r="K160" s="313"/>
    </row>
    <row r="161" ht="18.75" customHeight="1">
      <c r="B161" s="313"/>
      <c r="C161" s="317"/>
      <c r="D161" s="317"/>
      <c r="E161" s="317"/>
      <c r="F161" s="338"/>
      <c r="G161" s="317"/>
      <c r="H161" s="317"/>
      <c r="I161" s="317"/>
      <c r="J161" s="317"/>
      <c r="K161" s="313"/>
    </row>
    <row r="162" ht="18.75" customHeight="1">
      <c r="B162" s="313"/>
      <c r="C162" s="317"/>
      <c r="D162" s="317"/>
      <c r="E162" s="317"/>
      <c r="F162" s="338"/>
      <c r="G162" s="317"/>
      <c r="H162" s="317"/>
      <c r="I162" s="317"/>
      <c r="J162" s="317"/>
      <c r="K162" s="313"/>
    </row>
    <row r="163" ht="18.75" customHeight="1">
      <c r="B163" s="313"/>
      <c r="C163" s="317"/>
      <c r="D163" s="317"/>
      <c r="E163" s="317"/>
      <c r="F163" s="338"/>
      <c r="G163" s="317"/>
      <c r="H163" s="317"/>
      <c r="I163" s="317"/>
      <c r="J163" s="317"/>
      <c r="K163" s="313"/>
    </row>
    <row r="164" ht="18.75" customHeight="1">
      <c r="B164" s="313"/>
      <c r="C164" s="317"/>
      <c r="D164" s="317"/>
      <c r="E164" s="317"/>
      <c r="F164" s="338"/>
      <c r="G164" s="317"/>
      <c r="H164" s="317"/>
      <c r="I164" s="317"/>
      <c r="J164" s="317"/>
      <c r="K164" s="313"/>
    </row>
    <row r="165" ht="18.75" customHeight="1">
      <c r="B165" s="313"/>
      <c r="C165" s="317"/>
      <c r="D165" s="317"/>
      <c r="E165" s="317"/>
      <c r="F165" s="338"/>
      <c r="G165" s="317"/>
      <c r="H165" s="317"/>
      <c r="I165" s="317"/>
      <c r="J165" s="317"/>
      <c r="K165" s="313"/>
    </row>
    <row r="166" ht="18.75" customHeight="1">
      <c r="B166" s="313"/>
      <c r="C166" s="317"/>
      <c r="D166" s="317"/>
      <c r="E166" s="317"/>
      <c r="F166" s="338"/>
      <c r="G166" s="317"/>
      <c r="H166" s="317"/>
      <c r="I166" s="317"/>
      <c r="J166" s="317"/>
      <c r="K166" s="313"/>
    </row>
    <row r="167" ht="18.75" customHeight="1">
      <c r="B167" s="324"/>
      <c r="C167" s="324"/>
      <c r="D167" s="324"/>
      <c r="E167" s="324"/>
      <c r="F167" s="324"/>
      <c r="G167" s="324"/>
      <c r="H167" s="324"/>
      <c r="I167" s="324"/>
      <c r="J167" s="324"/>
      <c r="K167" s="324"/>
    </row>
    <row r="168" ht="7.5" customHeight="1">
      <c r="B168" s="303"/>
      <c r="C168" s="304"/>
      <c r="D168" s="304"/>
      <c r="E168" s="304"/>
      <c r="F168" s="304"/>
      <c r="G168" s="304"/>
      <c r="H168" s="304"/>
      <c r="I168" s="304"/>
      <c r="J168" s="304"/>
      <c r="K168" s="305"/>
    </row>
    <row r="169" ht="45" customHeight="1">
      <c r="B169" s="306"/>
      <c r="C169" s="307" t="s">
        <v>667</v>
      </c>
      <c r="D169" s="307"/>
      <c r="E169" s="307"/>
      <c r="F169" s="307"/>
      <c r="G169" s="307"/>
      <c r="H169" s="307"/>
      <c r="I169" s="307"/>
      <c r="J169" s="307"/>
      <c r="K169" s="308"/>
    </row>
    <row r="170" ht="17.25" customHeight="1">
      <c r="B170" s="306"/>
      <c r="C170" s="331" t="s">
        <v>596</v>
      </c>
      <c r="D170" s="331"/>
      <c r="E170" s="331"/>
      <c r="F170" s="331" t="s">
        <v>597</v>
      </c>
      <c r="G170" s="368"/>
      <c r="H170" s="369" t="s">
        <v>125</v>
      </c>
      <c r="I170" s="369" t="s">
        <v>58</v>
      </c>
      <c r="J170" s="331" t="s">
        <v>598</v>
      </c>
      <c r="K170" s="308"/>
    </row>
    <row r="171" ht="17.25" customHeight="1">
      <c r="B171" s="309"/>
      <c r="C171" s="333" t="s">
        <v>599</v>
      </c>
      <c r="D171" s="333"/>
      <c r="E171" s="333"/>
      <c r="F171" s="334" t="s">
        <v>600</v>
      </c>
      <c r="G171" s="370"/>
      <c r="H171" s="371"/>
      <c r="I171" s="371"/>
      <c r="J171" s="333" t="s">
        <v>601</v>
      </c>
      <c r="K171" s="311"/>
    </row>
    <row r="172" ht="5.25" customHeight="1">
      <c r="B172" s="339"/>
      <c r="C172" s="336"/>
      <c r="D172" s="336"/>
      <c r="E172" s="336"/>
      <c r="F172" s="336"/>
      <c r="G172" s="337"/>
      <c r="H172" s="336"/>
      <c r="I172" s="336"/>
      <c r="J172" s="336"/>
      <c r="K172" s="360"/>
    </row>
    <row r="173" ht="15" customHeight="1">
      <c r="B173" s="339"/>
      <c r="C173" s="317" t="s">
        <v>605</v>
      </c>
      <c r="D173" s="317"/>
      <c r="E173" s="317"/>
      <c r="F173" s="338" t="s">
        <v>602</v>
      </c>
      <c r="G173" s="317"/>
      <c r="H173" s="317" t="s">
        <v>641</v>
      </c>
      <c r="I173" s="317" t="s">
        <v>604</v>
      </c>
      <c r="J173" s="317">
        <v>120</v>
      </c>
      <c r="K173" s="360"/>
    </row>
    <row r="174" ht="15" customHeight="1">
      <c r="B174" s="339"/>
      <c r="C174" s="317" t="s">
        <v>650</v>
      </c>
      <c r="D174" s="317"/>
      <c r="E174" s="317"/>
      <c r="F174" s="338" t="s">
        <v>602</v>
      </c>
      <c r="G174" s="317"/>
      <c r="H174" s="317" t="s">
        <v>651</v>
      </c>
      <c r="I174" s="317" t="s">
        <v>604</v>
      </c>
      <c r="J174" s="317" t="s">
        <v>652</v>
      </c>
      <c r="K174" s="360"/>
    </row>
    <row r="175" ht="15" customHeight="1">
      <c r="B175" s="339"/>
      <c r="C175" s="317" t="s">
        <v>86</v>
      </c>
      <c r="D175" s="317"/>
      <c r="E175" s="317"/>
      <c r="F175" s="338" t="s">
        <v>602</v>
      </c>
      <c r="G175" s="317"/>
      <c r="H175" s="317" t="s">
        <v>668</v>
      </c>
      <c r="I175" s="317" t="s">
        <v>604</v>
      </c>
      <c r="J175" s="317" t="s">
        <v>652</v>
      </c>
      <c r="K175" s="360"/>
    </row>
    <row r="176" ht="15" customHeight="1">
      <c r="B176" s="339"/>
      <c r="C176" s="317" t="s">
        <v>607</v>
      </c>
      <c r="D176" s="317"/>
      <c r="E176" s="317"/>
      <c r="F176" s="338" t="s">
        <v>608</v>
      </c>
      <c r="G176" s="317"/>
      <c r="H176" s="317" t="s">
        <v>668</v>
      </c>
      <c r="I176" s="317" t="s">
        <v>604</v>
      </c>
      <c r="J176" s="317">
        <v>50</v>
      </c>
      <c r="K176" s="360"/>
    </row>
    <row r="177" ht="15" customHeight="1">
      <c r="B177" s="339"/>
      <c r="C177" s="317" t="s">
        <v>610</v>
      </c>
      <c r="D177" s="317"/>
      <c r="E177" s="317"/>
      <c r="F177" s="338" t="s">
        <v>602</v>
      </c>
      <c r="G177" s="317"/>
      <c r="H177" s="317" t="s">
        <v>668</v>
      </c>
      <c r="I177" s="317" t="s">
        <v>612</v>
      </c>
      <c r="J177" s="317"/>
      <c r="K177" s="360"/>
    </row>
    <row r="178" ht="15" customHeight="1">
      <c r="B178" s="339"/>
      <c r="C178" s="317" t="s">
        <v>621</v>
      </c>
      <c r="D178" s="317"/>
      <c r="E178" s="317"/>
      <c r="F178" s="338" t="s">
        <v>608</v>
      </c>
      <c r="G178" s="317"/>
      <c r="H178" s="317" t="s">
        <v>668</v>
      </c>
      <c r="I178" s="317" t="s">
        <v>604</v>
      </c>
      <c r="J178" s="317">
        <v>50</v>
      </c>
      <c r="K178" s="360"/>
    </row>
    <row r="179" ht="15" customHeight="1">
      <c r="B179" s="339"/>
      <c r="C179" s="317" t="s">
        <v>629</v>
      </c>
      <c r="D179" s="317"/>
      <c r="E179" s="317"/>
      <c r="F179" s="338" t="s">
        <v>608</v>
      </c>
      <c r="G179" s="317"/>
      <c r="H179" s="317" t="s">
        <v>668</v>
      </c>
      <c r="I179" s="317" t="s">
        <v>604</v>
      </c>
      <c r="J179" s="317">
        <v>50</v>
      </c>
      <c r="K179" s="360"/>
    </row>
    <row r="180" ht="15" customHeight="1">
      <c r="B180" s="339"/>
      <c r="C180" s="317" t="s">
        <v>627</v>
      </c>
      <c r="D180" s="317"/>
      <c r="E180" s="317"/>
      <c r="F180" s="338" t="s">
        <v>608</v>
      </c>
      <c r="G180" s="317"/>
      <c r="H180" s="317" t="s">
        <v>668</v>
      </c>
      <c r="I180" s="317" t="s">
        <v>604</v>
      </c>
      <c r="J180" s="317">
        <v>50</v>
      </c>
      <c r="K180" s="360"/>
    </row>
    <row r="181" ht="15" customHeight="1">
      <c r="B181" s="339"/>
      <c r="C181" s="317" t="s">
        <v>124</v>
      </c>
      <c r="D181" s="317"/>
      <c r="E181" s="317"/>
      <c r="F181" s="338" t="s">
        <v>602</v>
      </c>
      <c r="G181" s="317"/>
      <c r="H181" s="317" t="s">
        <v>669</v>
      </c>
      <c r="I181" s="317" t="s">
        <v>670</v>
      </c>
      <c r="J181" s="317"/>
      <c r="K181" s="360"/>
    </row>
    <row r="182" ht="15" customHeight="1">
      <c r="B182" s="339"/>
      <c r="C182" s="317" t="s">
        <v>58</v>
      </c>
      <c r="D182" s="317"/>
      <c r="E182" s="317"/>
      <c r="F182" s="338" t="s">
        <v>602</v>
      </c>
      <c r="G182" s="317"/>
      <c r="H182" s="317" t="s">
        <v>671</v>
      </c>
      <c r="I182" s="317" t="s">
        <v>672</v>
      </c>
      <c r="J182" s="317">
        <v>1</v>
      </c>
      <c r="K182" s="360"/>
    </row>
    <row r="183" ht="15" customHeight="1">
      <c r="B183" s="339"/>
      <c r="C183" s="317" t="s">
        <v>54</v>
      </c>
      <c r="D183" s="317"/>
      <c r="E183" s="317"/>
      <c r="F183" s="338" t="s">
        <v>602</v>
      </c>
      <c r="G183" s="317"/>
      <c r="H183" s="317" t="s">
        <v>673</v>
      </c>
      <c r="I183" s="317" t="s">
        <v>604</v>
      </c>
      <c r="J183" s="317">
        <v>20</v>
      </c>
      <c r="K183" s="360"/>
    </row>
    <row r="184" ht="15" customHeight="1">
      <c r="B184" s="339"/>
      <c r="C184" s="317" t="s">
        <v>125</v>
      </c>
      <c r="D184" s="317"/>
      <c r="E184" s="317"/>
      <c r="F184" s="338" t="s">
        <v>602</v>
      </c>
      <c r="G184" s="317"/>
      <c r="H184" s="317" t="s">
        <v>674</v>
      </c>
      <c r="I184" s="317" t="s">
        <v>604</v>
      </c>
      <c r="J184" s="317">
        <v>255</v>
      </c>
      <c r="K184" s="360"/>
    </row>
    <row r="185" ht="15" customHeight="1">
      <c r="B185" s="339"/>
      <c r="C185" s="317" t="s">
        <v>126</v>
      </c>
      <c r="D185" s="317"/>
      <c r="E185" s="317"/>
      <c r="F185" s="338" t="s">
        <v>602</v>
      </c>
      <c r="G185" s="317"/>
      <c r="H185" s="317" t="s">
        <v>566</v>
      </c>
      <c r="I185" s="317" t="s">
        <v>604</v>
      </c>
      <c r="J185" s="317">
        <v>10</v>
      </c>
      <c r="K185" s="360"/>
    </row>
    <row r="186" ht="15" customHeight="1">
      <c r="B186" s="339"/>
      <c r="C186" s="317" t="s">
        <v>127</v>
      </c>
      <c r="D186" s="317"/>
      <c r="E186" s="317"/>
      <c r="F186" s="338" t="s">
        <v>602</v>
      </c>
      <c r="G186" s="317"/>
      <c r="H186" s="317" t="s">
        <v>675</v>
      </c>
      <c r="I186" s="317" t="s">
        <v>636</v>
      </c>
      <c r="J186" s="317"/>
      <c r="K186" s="360"/>
    </row>
    <row r="187" ht="15" customHeight="1">
      <c r="B187" s="339"/>
      <c r="C187" s="317" t="s">
        <v>676</v>
      </c>
      <c r="D187" s="317"/>
      <c r="E187" s="317"/>
      <c r="F187" s="338" t="s">
        <v>602</v>
      </c>
      <c r="G187" s="317"/>
      <c r="H187" s="317" t="s">
        <v>677</v>
      </c>
      <c r="I187" s="317" t="s">
        <v>636</v>
      </c>
      <c r="J187" s="317"/>
      <c r="K187" s="360"/>
    </row>
    <row r="188" ht="15" customHeight="1">
      <c r="B188" s="339"/>
      <c r="C188" s="317" t="s">
        <v>665</v>
      </c>
      <c r="D188" s="317"/>
      <c r="E188" s="317"/>
      <c r="F188" s="338" t="s">
        <v>602</v>
      </c>
      <c r="G188" s="317"/>
      <c r="H188" s="317" t="s">
        <v>678</v>
      </c>
      <c r="I188" s="317" t="s">
        <v>636</v>
      </c>
      <c r="J188" s="317"/>
      <c r="K188" s="360"/>
    </row>
    <row r="189" ht="15" customHeight="1">
      <c r="B189" s="339"/>
      <c r="C189" s="317" t="s">
        <v>129</v>
      </c>
      <c r="D189" s="317"/>
      <c r="E189" s="317"/>
      <c r="F189" s="338" t="s">
        <v>608</v>
      </c>
      <c r="G189" s="317"/>
      <c r="H189" s="317" t="s">
        <v>679</v>
      </c>
      <c r="I189" s="317" t="s">
        <v>604</v>
      </c>
      <c r="J189" s="317">
        <v>50</v>
      </c>
      <c r="K189" s="360"/>
    </row>
    <row r="190" ht="15" customHeight="1">
      <c r="B190" s="339"/>
      <c r="C190" s="317" t="s">
        <v>680</v>
      </c>
      <c r="D190" s="317"/>
      <c r="E190" s="317"/>
      <c r="F190" s="338" t="s">
        <v>608</v>
      </c>
      <c r="G190" s="317"/>
      <c r="H190" s="317" t="s">
        <v>681</v>
      </c>
      <c r="I190" s="317" t="s">
        <v>682</v>
      </c>
      <c r="J190" s="317"/>
      <c r="K190" s="360"/>
    </row>
    <row r="191" ht="15" customHeight="1">
      <c r="B191" s="339"/>
      <c r="C191" s="317" t="s">
        <v>683</v>
      </c>
      <c r="D191" s="317"/>
      <c r="E191" s="317"/>
      <c r="F191" s="338" t="s">
        <v>608</v>
      </c>
      <c r="G191" s="317"/>
      <c r="H191" s="317" t="s">
        <v>684</v>
      </c>
      <c r="I191" s="317" t="s">
        <v>682</v>
      </c>
      <c r="J191" s="317"/>
      <c r="K191" s="360"/>
    </row>
    <row r="192" ht="15" customHeight="1">
      <c r="B192" s="339"/>
      <c r="C192" s="317" t="s">
        <v>685</v>
      </c>
      <c r="D192" s="317"/>
      <c r="E192" s="317"/>
      <c r="F192" s="338" t="s">
        <v>608</v>
      </c>
      <c r="G192" s="317"/>
      <c r="H192" s="317" t="s">
        <v>686</v>
      </c>
      <c r="I192" s="317" t="s">
        <v>682</v>
      </c>
      <c r="J192" s="317"/>
      <c r="K192" s="360"/>
    </row>
    <row r="193" ht="15" customHeight="1">
      <c r="B193" s="339"/>
      <c r="C193" s="372" t="s">
        <v>687</v>
      </c>
      <c r="D193" s="317"/>
      <c r="E193" s="317"/>
      <c r="F193" s="338" t="s">
        <v>608</v>
      </c>
      <c r="G193" s="317"/>
      <c r="H193" s="317" t="s">
        <v>688</v>
      </c>
      <c r="I193" s="317" t="s">
        <v>689</v>
      </c>
      <c r="J193" s="373" t="s">
        <v>690</v>
      </c>
      <c r="K193" s="360"/>
    </row>
    <row r="194" ht="15" customHeight="1">
      <c r="B194" s="339"/>
      <c r="C194" s="323" t="s">
        <v>43</v>
      </c>
      <c r="D194" s="317"/>
      <c r="E194" s="317"/>
      <c r="F194" s="338" t="s">
        <v>602</v>
      </c>
      <c r="G194" s="317"/>
      <c r="H194" s="313" t="s">
        <v>691</v>
      </c>
      <c r="I194" s="317" t="s">
        <v>692</v>
      </c>
      <c r="J194" s="317"/>
      <c r="K194" s="360"/>
    </row>
    <row r="195" ht="15" customHeight="1">
      <c r="B195" s="339"/>
      <c r="C195" s="323" t="s">
        <v>693</v>
      </c>
      <c r="D195" s="317"/>
      <c r="E195" s="317"/>
      <c r="F195" s="338" t="s">
        <v>602</v>
      </c>
      <c r="G195" s="317"/>
      <c r="H195" s="317" t="s">
        <v>694</v>
      </c>
      <c r="I195" s="317" t="s">
        <v>636</v>
      </c>
      <c r="J195" s="317"/>
      <c r="K195" s="360"/>
    </row>
    <row r="196" ht="15" customHeight="1">
      <c r="B196" s="339"/>
      <c r="C196" s="323" t="s">
        <v>695</v>
      </c>
      <c r="D196" s="317"/>
      <c r="E196" s="317"/>
      <c r="F196" s="338" t="s">
        <v>602</v>
      </c>
      <c r="G196" s="317"/>
      <c r="H196" s="317" t="s">
        <v>696</v>
      </c>
      <c r="I196" s="317" t="s">
        <v>636</v>
      </c>
      <c r="J196" s="317"/>
      <c r="K196" s="360"/>
    </row>
    <row r="197" ht="15" customHeight="1">
      <c r="B197" s="339"/>
      <c r="C197" s="323" t="s">
        <v>697</v>
      </c>
      <c r="D197" s="317"/>
      <c r="E197" s="317"/>
      <c r="F197" s="338" t="s">
        <v>608</v>
      </c>
      <c r="G197" s="317"/>
      <c r="H197" s="317" t="s">
        <v>698</v>
      </c>
      <c r="I197" s="317" t="s">
        <v>636</v>
      </c>
      <c r="J197" s="317"/>
      <c r="K197" s="360"/>
    </row>
    <row r="198" ht="15" customHeight="1">
      <c r="B198" s="366"/>
      <c r="C198" s="374"/>
      <c r="D198" s="348"/>
      <c r="E198" s="348"/>
      <c r="F198" s="348"/>
      <c r="G198" s="348"/>
      <c r="H198" s="348"/>
      <c r="I198" s="348"/>
      <c r="J198" s="348"/>
      <c r="K198" s="367"/>
    </row>
    <row r="199" ht="18.75" customHeight="1">
      <c r="B199" s="313"/>
      <c r="C199" s="317"/>
      <c r="D199" s="317"/>
      <c r="E199" s="317"/>
      <c r="F199" s="338"/>
      <c r="G199" s="317"/>
      <c r="H199" s="317"/>
      <c r="I199" s="317"/>
      <c r="J199" s="317"/>
      <c r="K199" s="313"/>
    </row>
    <row r="200" ht="18.75" customHeight="1">
      <c r="B200" s="324"/>
      <c r="C200" s="324"/>
      <c r="D200" s="324"/>
      <c r="E200" s="324"/>
      <c r="F200" s="324"/>
      <c r="G200" s="324"/>
      <c r="H200" s="324"/>
      <c r="I200" s="324"/>
      <c r="J200" s="324"/>
      <c r="K200" s="324"/>
    </row>
    <row r="201" ht="13.5">
      <c r="B201" s="303"/>
      <c r="C201" s="304"/>
      <c r="D201" s="304"/>
      <c r="E201" s="304"/>
      <c r="F201" s="304"/>
      <c r="G201" s="304"/>
      <c r="H201" s="304"/>
      <c r="I201" s="304"/>
      <c r="J201" s="304"/>
      <c r="K201" s="305"/>
    </row>
    <row r="202" ht="21" customHeight="1">
      <c r="B202" s="306"/>
      <c r="C202" s="307" t="s">
        <v>699</v>
      </c>
      <c r="D202" s="307"/>
      <c r="E202" s="307"/>
      <c r="F202" s="307"/>
      <c r="G202" s="307"/>
      <c r="H202" s="307"/>
      <c r="I202" s="307"/>
      <c r="J202" s="307"/>
      <c r="K202" s="308"/>
    </row>
    <row r="203" ht="25.5" customHeight="1">
      <c r="B203" s="306"/>
      <c r="C203" s="375" t="s">
        <v>700</v>
      </c>
      <c r="D203" s="375"/>
      <c r="E203" s="375"/>
      <c r="F203" s="375" t="s">
        <v>701</v>
      </c>
      <c r="G203" s="376"/>
      <c r="H203" s="375" t="s">
        <v>702</v>
      </c>
      <c r="I203" s="375"/>
      <c r="J203" s="375"/>
      <c r="K203" s="308"/>
    </row>
    <row r="204" ht="5.25" customHeight="1">
      <c r="B204" s="339"/>
      <c r="C204" s="336"/>
      <c r="D204" s="336"/>
      <c r="E204" s="336"/>
      <c r="F204" s="336"/>
      <c r="G204" s="317"/>
      <c r="H204" s="336"/>
      <c r="I204" s="336"/>
      <c r="J204" s="336"/>
      <c r="K204" s="360"/>
    </row>
    <row r="205" ht="15" customHeight="1">
      <c r="B205" s="339"/>
      <c r="C205" s="317" t="s">
        <v>692</v>
      </c>
      <c r="D205" s="317"/>
      <c r="E205" s="317"/>
      <c r="F205" s="338" t="s">
        <v>44</v>
      </c>
      <c r="G205" s="317"/>
      <c r="H205" s="317" t="s">
        <v>703</v>
      </c>
      <c r="I205" s="317"/>
      <c r="J205" s="317"/>
      <c r="K205" s="360"/>
    </row>
    <row r="206" ht="15" customHeight="1">
      <c r="B206" s="339"/>
      <c r="C206" s="345"/>
      <c r="D206" s="317"/>
      <c r="E206" s="317"/>
      <c r="F206" s="338" t="s">
        <v>45</v>
      </c>
      <c r="G206" s="317"/>
      <c r="H206" s="317" t="s">
        <v>704</v>
      </c>
      <c r="I206" s="317"/>
      <c r="J206" s="317"/>
      <c r="K206" s="360"/>
    </row>
    <row r="207" ht="15" customHeight="1">
      <c r="B207" s="339"/>
      <c r="C207" s="345"/>
      <c r="D207" s="317"/>
      <c r="E207" s="317"/>
      <c r="F207" s="338" t="s">
        <v>48</v>
      </c>
      <c r="G207" s="317"/>
      <c r="H207" s="317" t="s">
        <v>705</v>
      </c>
      <c r="I207" s="317"/>
      <c r="J207" s="317"/>
      <c r="K207" s="360"/>
    </row>
    <row r="208" ht="15" customHeight="1">
      <c r="B208" s="339"/>
      <c r="C208" s="317"/>
      <c r="D208" s="317"/>
      <c r="E208" s="317"/>
      <c r="F208" s="338" t="s">
        <v>46</v>
      </c>
      <c r="G208" s="317"/>
      <c r="H208" s="317" t="s">
        <v>706</v>
      </c>
      <c r="I208" s="317"/>
      <c r="J208" s="317"/>
      <c r="K208" s="360"/>
    </row>
    <row r="209" ht="15" customHeight="1">
      <c r="B209" s="339"/>
      <c r="C209" s="317"/>
      <c r="D209" s="317"/>
      <c r="E209" s="317"/>
      <c r="F209" s="338" t="s">
        <v>47</v>
      </c>
      <c r="G209" s="317"/>
      <c r="H209" s="317" t="s">
        <v>707</v>
      </c>
      <c r="I209" s="317"/>
      <c r="J209" s="317"/>
      <c r="K209" s="360"/>
    </row>
    <row r="210" ht="15" customHeight="1">
      <c r="B210" s="339"/>
      <c r="C210" s="317"/>
      <c r="D210" s="317"/>
      <c r="E210" s="317"/>
      <c r="F210" s="338"/>
      <c r="G210" s="317"/>
      <c r="H210" s="317"/>
      <c r="I210" s="317"/>
      <c r="J210" s="317"/>
      <c r="K210" s="360"/>
    </row>
    <row r="211" ht="15" customHeight="1">
      <c r="B211" s="339"/>
      <c r="C211" s="317" t="s">
        <v>648</v>
      </c>
      <c r="D211" s="317"/>
      <c r="E211" s="317"/>
      <c r="F211" s="338" t="s">
        <v>79</v>
      </c>
      <c r="G211" s="317"/>
      <c r="H211" s="317" t="s">
        <v>708</v>
      </c>
      <c r="I211" s="317"/>
      <c r="J211" s="317"/>
      <c r="K211" s="360"/>
    </row>
    <row r="212" ht="15" customHeight="1">
      <c r="B212" s="339"/>
      <c r="C212" s="345"/>
      <c r="D212" s="317"/>
      <c r="E212" s="317"/>
      <c r="F212" s="338" t="s">
        <v>545</v>
      </c>
      <c r="G212" s="317"/>
      <c r="H212" s="317" t="s">
        <v>546</v>
      </c>
      <c r="I212" s="317"/>
      <c r="J212" s="317"/>
      <c r="K212" s="360"/>
    </row>
    <row r="213" ht="15" customHeight="1">
      <c r="B213" s="339"/>
      <c r="C213" s="317"/>
      <c r="D213" s="317"/>
      <c r="E213" s="317"/>
      <c r="F213" s="338" t="s">
        <v>543</v>
      </c>
      <c r="G213" s="317"/>
      <c r="H213" s="317" t="s">
        <v>709</v>
      </c>
      <c r="I213" s="317"/>
      <c r="J213" s="317"/>
      <c r="K213" s="360"/>
    </row>
    <row r="214" ht="15" customHeight="1">
      <c r="B214" s="377"/>
      <c r="C214" s="345"/>
      <c r="D214" s="345"/>
      <c r="E214" s="345"/>
      <c r="F214" s="338" t="s">
        <v>547</v>
      </c>
      <c r="G214" s="323"/>
      <c r="H214" s="364" t="s">
        <v>548</v>
      </c>
      <c r="I214" s="364"/>
      <c r="J214" s="364"/>
      <c r="K214" s="378"/>
    </row>
    <row r="215" ht="15" customHeight="1">
      <c r="B215" s="377"/>
      <c r="C215" s="345"/>
      <c r="D215" s="345"/>
      <c r="E215" s="345"/>
      <c r="F215" s="338" t="s">
        <v>549</v>
      </c>
      <c r="G215" s="323"/>
      <c r="H215" s="364" t="s">
        <v>710</v>
      </c>
      <c r="I215" s="364"/>
      <c r="J215" s="364"/>
      <c r="K215" s="378"/>
    </row>
    <row r="216" ht="15" customHeight="1">
      <c r="B216" s="377"/>
      <c r="C216" s="345"/>
      <c r="D216" s="345"/>
      <c r="E216" s="345"/>
      <c r="F216" s="379"/>
      <c r="G216" s="323"/>
      <c r="H216" s="380"/>
      <c r="I216" s="380"/>
      <c r="J216" s="380"/>
      <c r="K216" s="378"/>
    </row>
    <row r="217" ht="15" customHeight="1">
      <c r="B217" s="377"/>
      <c r="C217" s="317" t="s">
        <v>672</v>
      </c>
      <c r="D217" s="345"/>
      <c r="E217" s="345"/>
      <c r="F217" s="338">
        <v>1</v>
      </c>
      <c r="G217" s="323"/>
      <c r="H217" s="364" t="s">
        <v>711</v>
      </c>
      <c r="I217" s="364"/>
      <c r="J217" s="364"/>
      <c r="K217" s="378"/>
    </row>
    <row r="218" ht="15" customHeight="1">
      <c r="B218" s="377"/>
      <c r="C218" s="345"/>
      <c r="D218" s="345"/>
      <c r="E218" s="345"/>
      <c r="F218" s="338">
        <v>2</v>
      </c>
      <c r="G218" s="323"/>
      <c r="H218" s="364" t="s">
        <v>712</v>
      </c>
      <c r="I218" s="364"/>
      <c r="J218" s="364"/>
      <c r="K218" s="378"/>
    </row>
    <row r="219" ht="15" customHeight="1">
      <c r="B219" s="377"/>
      <c r="C219" s="345"/>
      <c r="D219" s="345"/>
      <c r="E219" s="345"/>
      <c r="F219" s="338">
        <v>3</v>
      </c>
      <c r="G219" s="323"/>
      <c r="H219" s="364" t="s">
        <v>713</v>
      </c>
      <c r="I219" s="364"/>
      <c r="J219" s="364"/>
      <c r="K219" s="378"/>
    </row>
    <row r="220" ht="15" customHeight="1">
      <c r="B220" s="377"/>
      <c r="C220" s="345"/>
      <c r="D220" s="345"/>
      <c r="E220" s="345"/>
      <c r="F220" s="338">
        <v>4</v>
      </c>
      <c r="G220" s="323"/>
      <c r="H220" s="364" t="s">
        <v>714</v>
      </c>
      <c r="I220" s="364"/>
      <c r="J220" s="364"/>
      <c r="K220" s="378"/>
    </row>
    <row r="221" ht="12.75" customHeight="1">
      <c r="B221" s="381"/>
      <c r="C221" s="382"/>
      <c r="D221" s="382"/>
      <c r="E221" s="382"/>
      <c r="F221" s="382"/>
      <c r="G221" s="382"/>
      <c r="H221" s="382"/>
      <c r="I221" s="382"/>
      <c r="J221" s="382"/>
      <c r="K221" s="383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8:J218"/>
    <mergeCell ref="H219:J219"/>
    <mergeCell ref="H203:J203"/>
    <mergeCell ref="H205:J205"/>
    <mergeCell ref="H220:J220"/>
    <mergeCell ref="H208:J208"/>
    <mergeCell ref="H209:J209"/>
    <mergeCell ref="H211:J211"/>
    <mergeCell ref="H212:J212"/>
    <mergeCell ref="H213:J213"/>
    <mergeCell ref="H214:J214"/>
    <mergeCell ref="H215:J215"/>
    <mergeCell ref="H206:J206"/>
    <mergeCell ref="H207:J207"/>
    <mergeCell ref="D67:J67"/>
    <mergeCell ref="D68:J68"/>
    <mergeCell ref="C73:J73"/>
    <mergeCell ref="C100:J100"/>
    <mergeCell ref="C120:J120"/>
    <mergeCell ref="C145:J145"/>
    <mergeCell ref="C169:J169"/>
    <mergeCell ref="C202:J202"/>
    <mergeCell ref="D60:J60"/>
    <mergeCell ref="D61:J61"/>
    <mergeCell ref="D63:J63"/>
    <mergeCell ref="D64:J64"/>
    <mergeCell ref="D65:J65"/>
    <mergeCell ref="D66:J66"/>
    <mergeCell ref="C53:J53"/>
    <mergeCell ref="C55:J55"/>
    <mergeCell ref="D56:J56"/>
    <mergeCell ref="D57:J57"/>
    <mergeCell ref="D58:J58"/>
    <mergeCell ref="D59:J59"/>
    <mergeCell ref="G43:J43"/>
    <mergeCell ref="D45:J45"/>
    <mergeCell ref="E46:J46"/>
    <mergeCell ref="E47:J47"/>
    <mergeCell ref="E48:J48"/>
    <mergeCell ref="D49:J49"/>
    <mergeCell ref="F20:J20"/>
    <mergeCell ref="F21:J21"/>
    <mergeCell ref="C23:J23"/>
    <mergeCell ref="C24:J24"/>
    <mergeCell ref="C50:J50"/>
    <mergeCell ref="C52:J52"/>
    <mergeCell ref="G39:J39"/>
    <mergeCell ref="G40:J40"/>
    <mergeCell ref="G41:J41"/>
    <mergeCell ref="G42:J42"/>
    <mergeCell ref="D31:J31"/>
    <mergeCell ref="D32:J32"/>
    <mergeCell ref="D33:J33"/>
    <mergeCell ref="G34:J34"/>
    <mergeCell ref="G35:J35"/>
    <mergeCell ref="G36:J36"/>
    <mergeCell ref="D14:J14"/>
    <mergeCell ref="D15:J15"/>
    <mergeCell ref="F16:J16"/>
    <mergeCell ref="F17:J17"/>
    <mergeCell ref="G37:J37"/>
    <mergeCell ref="G38:J38"/>
    <mergeCell ref="D25:J25"/>
    <mergeCell ref="D26:J26"/>
    <mergeCell ref="D28:J28"/>
    <mergeCell ref="D29:J29"/>
    <mergeCell ref="F18:J18"/>
    <mergeCell ref="F19:J19"/>
    <mergeCell ref="C9:J9"/>
    <mergeCell ref="D10:J10"/>
    <mergeCell ref="C3:J3"/>
    <mergeCell ref="C4:J4"/>
    <mergeCell ref="C6:J6"/>
    <mergeCell ref="C7:J7"/>
    <mergeCell ref="D11:J11"/>
    <mergeCell ref="D13:J13"/>
  </mergeCells>
  <pageSetup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2018-10-25T06:09:11Z</dcterms:created>
  <dcterms:modified xsi:type="dcterms:W3CDTF">2018-10-25T06:09:25Z</dcterms:modified>
</cp:coreProperties>
</file>